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2"/>
  <workbookPr filterPrivacy="1"/>
  <xr:revisionPtr revIDLastSave="0" documentId="8_{A564EEC6-9F06-4D0E-9E7D-8975894BE37E}" xr6:coauthVersionLast="47" xr6:coauthVersionMax="47" xr10:uidLastSave="{00000000-0000-0000-0000-000000000000}"/>
  <bookViews>
    <workbookView xWindow="-111" yWindow="-111" windowWidth="19418" windowHeight="10302" firstSheet="23" activeTab="23" xr2:uid="{00000000-000D-0000-FFFF-FFFF00000000}"/>
  </bookViews>
  <sheets>
    <sheet name="July'23" sheetId="1" state="hidden" r:id="rId1"/>
    <sheet name="August'23" sheetId="2" state="hidden" r:id="rId2"/>
    <sheet name="September'23" sheetId="4" state="hidden" r:id="rId3"/>
    <sheet name="Oct-Dec'23" sheetId="3" state="hidden" r:id="rId4"/>
    <sheet name="Jan'24" sheetId="5" state="hidden" r:id="rId5"/>
    <sheet name="Feb'24" sheetId="6" state="hidden" r:id="rId6"/>
    <sheet name="March'24" sheetId="7" state="hidden" r:id="rId7"/>
    <sheet name="April'24" sheetId="8" state="hidden" r:id="rId8"/>
    <sheet name="May24" sheetId="9" state="hidden" r:id="rId9"/>
    <sheet name="June24" sheetId="11" state="hidden" r:id="rId10"/>
    <sheet name="July24" sheetId="10" r:id="rId11"/>
    <sheet name="Aug24" sheetId="12" r:id="rId12"/>
    <sheet name="Sep24" sheetId="13" r:id="rId13"/>
    <sheet name="Oct24" sheetId="14" r:id="rId14"/>
    <sheet name="Nov24" sheetId="15" r:id="rId15"/>
    <sheet name="Dec24" sheetId="16" r:id="rId16"/>
    <sheet name="Jan25" sheetId="17" r:id="rId17"/>
    <sheet name="Feb25" sheetId="18" r:id="rId18"/>
    <sheet name="March25" sheetId="19" r:id="rId19"/>
    <sheet name="April25" sheetId="20" r:id="rId20"/>
    <sheet name="May25" sheetId="21" r:id="rId21"/>
    <sheet name="June25" sheetId="22" r:id="rId22"/>
    <sheet name="July25" sheetId="23" r:id="rId23"/>
    <sheet name="August25" sheetId="24" r:id="rId2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24" l="1"/>
  <c r="K27" i="24"/>
  <c r="K27" i="23"/>
  <c r="E27" i="23"/>
  <c r="E27" i="22"/>
  <c r="K27" i="22"/>
  <c r="K29" i="22"/>
  <c r="K28" i="21"/>
  <c r="E28" i="21"/>
  <c r="K30" i="21" s="1"/>
  <c r="K20" i="20"/>
  <c r="E20" i="20"/>
  <c r="G2" i="18"/>
  <c r="K20" i="19"/>
  <c r="E20" i="19"/>
  <c r="L20" i="18"/>
  <c r="E20" i="18"/>
  <c r="L20" i="17"/>
  <c r="E20" i="17"/>
  <c r="L22" i="17" s="1"/>
  <c r="L20" i="16"/>
  <c r="E20" i="16"/>
  <c r="L20" i="15"/>
  <c r="E20" i="15"/>
  <c r="L22" i="15" s="1"/>
  <c r="L20" i="14"/>
  <c r="E20" i="14"/>
  <c r="L20" i="13"/>
  <c r="E20" i="13"/>
  <c r="L17" i="12"/>
  <c r="E17" i="12"/>
  <c r="G2" i="11"/>
  <c r="L17" i="10"/>
  <c r="E17" i="10"/>
  <c r="L17" i="11"/>
  <c r="E17" i="11"/>
  <c r="L18" i="9"/>
  <c r="L16" i="9"/>
  <c r="G2" i="7"/>
  <c r="E16" i="9"/>
  <c r="E16" i="8"/>
  <c r="G2" i="8" s="1"/>
  <c r="G2" i="9" s="1"/>
  <c r="G2" i="6"/>
  <c r="E16" i="7"/>
  <c r="G2" i="5"/>
  <c r="E17" i="5"/>
  <c r="E16" i="6"/>
  <c r="F10" i="3"/>
  <c r="F9" i="3"/>
  <c r="F8" i="3"/>
  <c r="F7" i="3"/>
  <c r="F6" i="3"/>
  <c r="F5" i="3"/>
  <c r="H9" i="4"/>
  <c r="F5" i="4"/>
  <c r="E10" i="4"/>
  <c r="F4" i="4"/>
  <c r="F10" i="4" s="1"/>
  <c r="F11" i="4" s="1"/>
  <c r="E12" i="3"/>
  <c r="F12" i="3" s="1"/>
  <c r="E10" i="2"/>
  <c r="F5" i="2"/>
  <c r="G1" i="1"/>
  <c r="F4" i="2"/>
  <c r="F10" i="2" s="1"/>
  <c r="F11" i="2" s="1"/>
  <c r="F3" i="1"/>
  <c r="F4" i="1" s="1"/>
  <c r="F5" i="1" s="1"/>
  <c r="F6" i="1" s="1"/>
  <c r="F7" i="1" s="1"/>
  <c r="F10" i="1" s="1"/>
  <c r="F4" i="3"/>
  <c r="K29" i="23" l="1"/>
  <c r="G2" i="22"/>
  <c r="K22" i="20"/>
  <c r="G2" i="20"/>
  <c r="G2" i="19"/>
  <c r="K23" i="19" s="1"/>
  <c r="K22" i="19"/>
  <c r="L22" i="18"/>
  <c r="G2" i="17"/>
  <c r="L22" i="16"/>
  <c r="L22" i="14"/>
  <c r="L22" i="13"/>
  <c r="G2" i="13"/>
  <c r="G2" i="14" s="1"/>
  <c r="G2" i="15" s="1"/>
  <c r="G2" i="16" s="1"/>
  <c r="L19" i="12"/>
  <c r="L19" i="10"/>
  <c r="G2" i="10"/>
  <c r="G2" i="12" s="1"/>
  <c r="L19" i="11"/>
  <c r="F13" i="3"/>
  <c r="K30" i="22" l="1"/>
  <c r="G2" i="23"/>
  <c r="K30" i="23" s="1"/>
  <c r="K23" i="20"/>
  <c r="G2" i="21"/>
  <c r="K31" i="21" s="1"/>
  <c r="G2" i="24"/>
  <c r="K30" i="24" s="1"/>
  <c r="K29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" authorId="0" shapeId="0" xr:uid="{E7433BCC-2B33-485C-9F0A-0C989D6949A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4C190CB3-6820-46C3-BF42-84231019F9E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CF358073-18FA-4062-B1A0-F4892AF49E9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sharedStrings.xml><?xml version="1.0" encoding="utf-8"?>
<sst xmlns="http://schemas.openxmlformats.org/spreadsheetml/2006/main" count="973" uniqueCount="150">
  <si>
    <t>S.no</t>
  </si>
  <si>
    <t>Date</t>
  </si>
  <si>
    <t>Particulars</t>
  </si>
  <si>
    <t>Approved By</t>
  </si>
  <si>
    <t>Total Spent</t>
  </si>
  <si>
    <t>Balance Left</t>
  </si>
  <si>
    <t xml:space="preserve">Petty Cash Statement </t>
  </si>
  <si>
    <t>DLF Clients Lunch</t>
  </si>
  <si>
    <t>Dinesh Bisht</t>
  </si>
  <si>
    <t>Travel Vouchers - Om Prakash (DLF Primus)</t>
  </si>
  <si>
    <t>Chandra Mohan</t>
  </si>
  <si>
    <t>Office Items Purchases</t>
  </si>
  <si>
    <t>Total</t>
  </si>
  <si>
    <t>CLOSED</t>
  </si>
  <si>
    <t>PAID 6334.82</t>
  </si>
  <si>
    <t>Previous Balance</t>
  </si>
  <si>
    <t>Duplicate Key Maker Charges (2 Keys)</t>
  </si>
  <si>
    <t>Balance Left Settled with Previous Balance</t>
  </si>
  <si>
    <t>13/09/2023</t>
  </si>
  <si>
    <t>Tank Cleaning</t>
  </si>
  <si>
    <t>Already Paid</t>
  </si>
  <si>
    <t>Access Payment of Imprest</t>
  </si>
  <si>
    <t>Yogesh</t>
  </si>
  <si>
    <t>Imprest Balance</t>
  </si>
  <si>
    <t>Status</t>
  </si>
  <si>
    <t>PAID</t>
  </si>
  <si>
    <t>Voucher-Akash Malhotra-18/12/23</t>
  </si>
  <si>
    <t>Voucher-Chandra Mohan-15/12/23</t>
  </si>
  <si>
    <t>Voucher-Om Prakash-04/01/24</t>
  </si>
  <si>
    <t>Client Lunch - Foodlinks (Akash Malhotra)</t>
  </si>
  <si>
    <t>Voucher-Akash Malhotra-20-21/01/24</t>
  </si>
  <si>
    <t>Voucher-Akash Malhotra-22/01/24</t>
  </si>
  <si>
    <t>Voucher-Dinesh Bisht-11/01/2024</t>
  </si>
  <si>
    <t>Team Lunch (On celebration of 26/01/24)</t>
  </si>
  <si>
    <t>Voucher-Akash Malhotra-14/02/24</t>
  </si>
  <si>
    <t>3 Office Keys</t>
  </si>
  <si>
    <t>Voucher-Chandra Mohan-06/03/24</t>
  </si>
  <si>
    <t>Voucher-Vaibhav Shrivastava-14/03/24</t>
  </si>
  <si>
    <t>Medicine (First Aid)</t>
  </si>
  <si>
    <t>Voucher-Chandra Mohan-09/04/24 &amp; 10/04/24</t>
  </si>
  <si>
    <t xml:space="preserve">Voucher-Dinesh Bisht-28/03/24 </t>
  </si>
  <si>
    <t>Voucher-Dinesh Bisht- AC Electricity Work at 511</t>
  </si>
  <si>
    <t>S. No.</t>
  </si>
  <si>
    <t>Imprest Recevied</t>
  </si>
  <si>
    <t xml:space="preserve">Voucher-Akash Malhotra-03/05/24 </t>
  </si>
  <si>
    <t>Team Lunch</t>
  </si>
  <si>
    <t>Outstanding</t>
  </si>
  <si>
    <t>Voucher-Chandra Mohan-Food Bill 04/06/24</t>
  </si>
  <si>
    <t>Office Items Purchases - By Om Prakash</t>
  </si>
  <si>
    <t>Client Lunch at Office - Justa Group</t>
  </si>
  <si>
    <t>Birthday Cake - Akash Malhotra</t>
  </si>
  <si>
    <t>Birthday Cake - Bharat Singh</t>
  </si>
  <si>
    <t>Birthday Cake - Dinesh Singh Bisht</t>
  </si>
  <si>
    <t>Birthday Cake - Shashank</t>
  </si>
  <si>
    <t>Birthday Cake-Rajeev Mahay Sir 22/08/24</t>
  </si>
  <si>
    <t>Farewell Cake-Ritvik Sharma- 30/08/24</t>
  </si>
  <si>
    <t>Office Items Purchases - 31/08/24</t>
  </si>
  <si>
    <t>Voucher - Dinesh Bisht (58Km)</t>
  </si>
  <si>
    <t>Office Items Purchases - Balance of S.No. 6</t>
  </si>
  <si>
    <t>Office Items Purchases - 25/09/24</t>
  </si>
  <si>
    <t>Client (Super Hero) Lunch @ 511 Office - 5 Pax</t>
  </si>
  <si>
    <t xml:space="preserve">Office Items Purchases </t>
  </si>
  <si>
    <t>Voucher - Vaibhav Shrivastava</t>
  </si>
  <si>
    <t>Purchased Plant for Office - Om Prakash</t>
  </si>
  <si>
    <t>Office Items Purchases - Diwali (Om Prakash)</t>
  </si>
  <si>
    <t>Office Items Purchases - Diwali (Swarn)</t>
  </si>
  <si>
    <t>Sweets - Diwali (Swarn)</t>
  </si>
  <si>
    <t>j</t>
  </si>
  <si>
    <t>Site Visit for Implementation of AIPL - Birendra Negi - 07.11.24</t>
  </si>
  <si>
    <t>Chandra Sir</t>
  </si>
  <si>
    <t>Fruits and puja item for Diwali - Om Prakash - 05.11.24</t>
  </si>
  <si>
    <t>NUO Justa GK1 for meeting with Amit Sharda - Om Prakash - 14.10.24</t>
  </si>
  <si>
    <t>Diwali Gift Distribution - Birendra Negi - 07.11.24</t>
  </si>
  <si>
    <t>Flower Decoration for Diwali - Akash Mlhotra - 30.10.24</t>
  </si>
  <si>
    <t>Diwali Gift Distribution - Om Prakash - 05.11.24</t>
  </si>
  <si>
    <t>Electric kettle repair - Dinesh Singh Bisht</t>
  </si>
  <si>
    <t>Paid to PABX engineer to set the wave file - Dinesh Singh Bisht - 14.11.24</t>
  </si>
  <si>
    <t>Travel Bill - Pawan Palariya  14.11.24 &amp; 15.11.24</t>
  </si>
  <si>
    <t>Office Files</t>
  </si>
  <si>
    <t>Travel Bill - Vaibhav Shrivastava  26.11.24</t>
  </si>
  <si>
    <t>Travel Bill - Chandra Mohan Joshi 26.11.24</t>
  </si>
  <si>
    <t>Garbage Bag - Akash Malhotra  16.12.24</t>
  </si>
  <si>
    <t>Travel Bill - Vaibhav Shrivastava  18.12.24</t>
  </si>
  <si>
    <t>Paid</t>
  </si>
  <si>
    <t>Birthday Cake- Vaibhav- 29/12/24</t>
  </si>
  <si>
    <t>Travel Bill - Vaibhav Shrivastava  24.01.25</t>
  </si>
  <si>
    <t>Birthday Cake- Birendra Sir - 05/01/25</t>
  </si>
  <si>
    <t>Birthday Cake- Kanchan - 29/01/25</t>
  </si>
  <si>
    <t>Amount Received</t>
  </si>
  <si>
    <t>Birthday Cake- Swarn - 16/02/25</t>
  </si>
  <si>
    <t>Voucher - Chandra Mohan Joshi (20,21,22,23 &amp; 24  Jan) - DGC</t>
  </si>
  <si>
    <t>Voucher - Chandra Mohan Joshi (27,28,29,30 &amp; 31  Jan) - DGC</t>
  </si>
  <si>
    <t>Voucher - Chandra Mohan Joshi (03,04,07,10 &amp; 12  Feb) - DGC</t>
  </si>
  <si>
    <t>Voucher - Vaibhav Srivasatva (DLF EMPORIO EXPENSES)</t>
  </si>
  <si>
    <t>Payment Released By PF FInance</t>
  </si>
  <si>
    <t>Farewell Cake- Vaibhav - 03/03/25</t>
  </si>
  <si>
    <t>Car Parking Reimbursement - Chandra Mohan</t>
  </si>
  <si>
    <t>Car Parking Reimbursement - Dinesh Singh Bisht</t>
  </si>
  <si>
    <t>Car Parking Reimbursement - Om Prakash</t>
  </si>
  <si>
    <t>Bike Parking Reimbursement - Pravin Kumar</t>
  </si>
  <si>
    <t>Bike Parking Reimbursement - Akash Malhotra</t>
  </si>
  <si>
    <t>Hard Beverages - Holi Party 578 Office (Dinesh Bisht)</t>
  </si>
  <si>
    <t>Voucher - Tushar Maurya - Lusso (To and From)</t>
  </si>
  <si>
    <t xml:space="preserve">11 Vouchers - Arun Kumar </t>
  </si>
  <si>
    <t>Payment Vs Expense</t>
  </si>
  <si>
    <t>Finance to Pay for Imprest</t>
  </si>
  <si>
    <t>Donation (Valmiki Aashram)</t>
  </si>
  <si>
    <t>Bike Parking Reimbursement - Shashank</t>
  </si>
  <si>
    <t>2 Vouchers - Arun Kumar</t>
  </si>
  <si>
    <t>1 Vouchers - Arun Kumar</t>
  </si>
  <si>
    <t>Car Parking Reimbursement of May - Chandra Mohan</t>
  </si>
  <si>
    <t>Bike Parking Reimbursement of May - Akash Malhotra</t>
  </si>
  <si>
    <t>Bike Parking Reimbursement of May - Pravin Kumar</t>
  </si>
  <si>
    <t>Car Parking Reimbursement of May - Dinesh Singh Bisht</t>
  </si>
  <si>
    <t>Voucher - Chandra Mohan - DGC (To and From)</t>
  </si>
  <si>
    <t>1 Voucher - Arun Kumar</t>
  </si>
  <si>
    <t>Office kettle repair</t>
  </si>
  <si>
    <t>Voucher - Tushar Maurya - DGCL (To and From)</t>
  </si>
  <si>
    <t>Office Main Door Repair</t>
  </si>
  <si>
    <t>Voucher - Shashank Singh - DLF (To and From)</t>
  </si>
  <si>
    <t>Car Parking Reimbursement of June - Chandra Mohan</t>
  </si>
  <si>
    <t>Bike Parking Reimbursement of June - Akash Malhotra</t>
  </si>
  <si>
    <t>Car Parking Reimbursement of June - Dinesh Singh Bisht</t>
  </si>
  <si>
    <t>Car Parking Reimbursement of June - Om Prakash</t>
  </si>
  <si>
    <t>03 Office Keys</t>
  </si>
  <si>
    <t>Chandra Sir's DGC expense</t>
  </si>
  <si>
    <t>Birthday Cake (Aastha and Akash Malhotra)</t>
  </si>
  <si>
    <t>Birthday Cake ( Dinesh Singh Bisht)</t>
  </si>
  <si>
    <t>Office Item Purchases</t>
  </si>
  <si>
    <t>1 Voucher - Arun Kumar (14/07/25)</t>
  </si>
  <si>
    <t>1 Voucher - Arun Kumar (15/07/25)</t>
  </si>
  <si>
    <t>1 Voucher - Arun Kumar (16/07/25)</t>
  </si>
  <si>
    <t>Car Parking Reimbursement of July - Chandra Mohan</t>
  </si>
  <si>
    <t>Bike Parking Reimbursement of July - Pravin Kumar</t>
  </si>
  <si>
    <t>Car Parking Reimbursement of July - Dinesh Singh Bisht</t>
  </si>
  <si>
    <t>Car Parking Reimbursement of July - Om Prakash</t>
  </si>
  <si>
    <t>Car Parking Reimbursement of August - Chandra Mohan</t>
  </si>
  <si>
    <t>Car Parking Reimbursement of August - Dinesh Singh Bisht</t>
  </si>
  <si>
    <t>Car Parking Reimbursement of August - Om Prakash</t>
  </si>
  <si>
    <t>Birthday Cake- Shashank - 10/07/25</t>
  </si>
  <si>
    <t>1 Voucher - Arun Kumar (28/07/25)</t>
  </si>
  <si>
    <t>1 Voucher - Arun Kumar (30/07/25)</t>
  </si>
  <si>
    <t>1 Voucher - Arun Kumar (01/08/25)</t>
  </si>
  <si>
    <t>Bike Parking Reimbursement of August - Pravin Kumar</t>
  </si>
  <si>
    <t>1 Voucher - Arun Kumar (07/08/25)</t>
  </si>
  <si>
    <t>Bike Parking Reimbursement of August - Akash Malhotra</t>
  </si>
  <si>
    <t>1 Voucher - Arun Kumar (19/08/25)</t>
  </si>
  <si>
    <t>1 Voucher - Arun Kumar (20/08/25)</t>
  </si>
  <si>
    <t>Voucher - Siddharth Pandey - Radission MG Road Delhi (To and From)</t>
  </si>
  <si>
    <t>Office Items Purchases (Files)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</si>
</sst>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ahoma"/>
    </font>
    <font>
      <b/>
      <sz val="12"/>
      <color rgb="FFFF0000"/>
      <name val="Calibri"/>
      <family val="2"/>
      <scheme val="minor"/>
    </font>
    <font>
      <b/>
      <sz val="10"/>
      <color theme="1"/>
      <name val="Tahoma"/>
    </font>
    <font>
      <b/>
      <sz val="10"/>
      <color rgb="FFFF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1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5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4" fontId="11" fillId="0" borderId="1" xfId="0" applyNumberFormat="1" applyFont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" fontId="9" fillId="3" borderId="1" xfId="0" applyNumberFormat="1" applyFont="1" applyFill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0" fillId="2" borderId="6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zoomScale="90" zoomScaleNormal="90" workbookViewId="0">
      <selection activeCell="H11" sqref="H11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6.140625" style="1"/>
    <col min="7" max="7" width="16.140625" style="1" customWidth="1"/>
    <col min="8" max="16384" width="16.140625" style="1"/>
  </cols>
  <sheetData>
    <row r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>
        <f>5000</f>
        <v>5000</v>
      </c>
    </row>
    <row r="2" spans="1:8">
      <c r="A2" s="55" t="s">
        <v>6</v>
      </c>
      <c r="B2" s="56"/>
      <c r="C2" s="56"/>
      <c r="D2" s="56"/>
      <c r="E2" s="57"/>
      <c r="F2" s="2"/>
    </row>
    <row r="3" spans="1:8">
      <c r="A3" s="2">
        <v>1</v>
      </c>
      <c r="B3" s="3">
        <v>45114</v>
      </c>
      <c r="C3" s="2" t="s">
        <v>7</v>
      </c>
      <c r="D3" s="2" t="s">
        <v>8</v>
      </c>
      <c r="E3" s="8">
        <v>764.82</v>
      </c>
      <c r="F3" s="8">
        <f>G1-E3</f>
        <v>4235.18</v>
      </c>
    </row>
    <row r="4" spans="1:8">
      <c r="A4" s="2">
        <v>2</v>
      </c>
      <c r="B4" s="3">
        <v>45124</v>
      </c>
      <c r="C4" s="2" t="s">
        <v>9</v>
      </c>
      <c r="D4" s="2" t="s">
        <v>10</v>
      </c>
      <c r="E4" s="8">
        <v>910</v>
      </c>
      <c r="F4" s="8">
        <f>F3-E4</f>
        <v>3325.1800000000003</v>
      </c>
    </row>
    <row r="5" spans="1:8">
      <c r="A5" s="2">
        <v>3</v>
      </c>
      <c r="B5" s="3">
        <v>45124</v>
      </c>
      <c r="C5" s="2" t="s">
        <v>9</v>
      </c>
      <c r="D5" s="2" t="s">
        <v>10</v>
      </c>
      <c r="E5" s="8">
        <v>540</v>
      </c>
      <c r="F5" s="8">
        <f t="shared" ref="F5:F7" si="0">F4-E5</f>
        <v>2785.1800000000003</v>
      </c>
    </row>
    <row r="6" spans="1:8">
      <c r="A6" s="2">
        <v>4</v>
      </c>
      <c r="B6" s="3">
        <v>45131</v>
      </c>
      <c r="C6" s="2" t="s">
        <v>11</v>
      </c>
      <c r="D6" s="2" t="s">
        <v>8</v>
      </c>
      <c r="E6" s="8">
        <v>2502</v>
      </c>
      <c r="F6" s="8">
        <f t="shared" si="0"/>
        <v>283.18000000000029</v>
      </c>
    </row>
    <row r="7" spans="1:8">
      <c r="A7" s="2">
        <v>5</v>
      </c>
      <c r="B7" s="3">
        <v>45135</v>
      </c>
      <c r="C7" s="2" t="s">
        <v>11</v>
      </c>
      <c r="D7" s="2" t="s">
        <v>8</v>
      </c>
      <c r="E7" s="8">
        <v>1618</v>
      </c>
      <c r="F7" s="8">
        <f t="shared" si="0"/>
        <v>-1334.8199999999997</v>
      </c>
    </row>
    <row r="8" spans="1:8">
      <c r="A8" s="2"/>
      <c r="B8" s="3"/>
      <c r="C8" s="2"/>
      <c r="D8" s="2"/>
      <c r="E8" s="8"/>
      <c r="F8" s="8"/>
    </row>
    <row r="9" spans="1:8">
      <c r="A9" s="5"/>
      <c r="B9" s="5"/>
      <c r="C9" s="5" t="s">
        <v>12</v>
      </c>
      <c r="D9" s="5"/>
      <c r="E9" s="5"/>
      <c r="F9" s="5"/>
    </row>
    <row r="10" spans="1:8">
      <c r="C10" s="6" t="s">
        <v>5</v>
      </c>
      <c r="D10" s="6"/>
      <c r="E10" s="6"/>
      <c r="F10" s="9">
        <f>F7</f>
        <v>-1334.8199999999997</v>
      </c>
      <c r="H10" s="15" t="s">
        <v>13</v>
      </c>
    </row>
    <row r="11" spans="1:8">
      <c r="H11" s="14" t="s">
        <v>14</v>
      </c>
    </row>
    <row r="18" spans="5:6">
      <c r="E18" s="11"/>
      <c r="F18" s="10"/>
    </row>
    <row r="19" spans="5:6">
      <c r="E19" s="11"/>
      <c r="F19" s="10"/>
    </row>
  </sheetData>
  <mergeCells count="1">
    <mergeCell ref="A2:E2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576C-1763-4144-8DFC-4C2086287531}">
  <dimension ref="A1:L27"/>
  <sheetViews>
    <sheetView workbookViewId="0">
      <selection activeCell="G12" sqref="G1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5" max="5" width="10" customWidth="1"/>
    <col min="7" max="7" width="19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'May24'!G2-E17+L17</f>
        <v>1753.5599999999995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45446</v>
      </c>
      <c r="L3" s="23">
        <v>3018</v>
      </c>
    </row>
    <row r="4" spans="1:12">
      <c r="A4" s="2">
        <v>1</v>
      </c>
      <c r="B4" s="3">
        <v>45447</v>
      </c>
      <c r="C4" s="2" t="s">
        <v>11</v>
      </c>
      <c r="D4" s="2" t="s">
        <v>8</v>
      </c>
      <c r="E4" s="18">
        <v>1376</v>
      </c>
      <c r="F4" s="8" t="s">
        <v>25</v>
      </c>
      <c r="G4" s="1"/>
      <c r="J4" s="21">
        <v>2</v>
      </c>
      <c r="K4" s="22">
        <v>45467</v>
      </c>
      <c r="L4" s="23">
        <v>11780</v>
      </c>
    </row>
    <row r="5" spans="1:12">
      <c r="A5" s="2">
        <v>2</v>
      </c>
      <c r="B5" s="3">
        <v>45447</v>
      </c>
      <c r="C5" s="2" t="s">
        <v>47</v>
      </c>
      <c r="D5" s="2" t="s">
        <v>8</v>
      </c>
      <c r="E5" s="19">
        <v>1445.85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>
        <v>3</v>
      </c>
      <c r="B6" s="3">
        <v>45446</v>
      </c>
      <c r="C6" s="27" t="s">
        <v>48</v>
      </c>
      <c r="D6" s="2" t="s">
        <v>8</v>
      </c>
      <c r="E6" s="18">
        <v>1380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45450</v>
      </c>
      <c r="C7" s="2" t="s">
        <v>11</v>
      </c>
      <c r="D7" s="2" t="s">
        <v>8</v>
      </c>
      <c r="E7" s="8">
        <v>3650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45455</v>
      </c>
      <c r="C8" s="2" t="s">
        <v>49</v>
      </c>
      <c r="D8" s="2" t="s">
        <v>8</v>
      </c>
      <c r="E8" s="8">
        <v>1639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45456</v>
      </c>
      <c r="C9" s="2" t="s">
        <v>11</v>
      </c>
      <c r="D9" s="2" t="s">
        <v>8</v>
      </c>
      <c r="E9" s="8">
        <v>3473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45456</v>
      </c>
      <c r="C10" s="2" t="s">
        <v>11</v>
      </c>
      <c r="D10" s="2" t="s">
        <v>8</v>
      </c>
      <c r="E10" s="8">
        <v>340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45458</v>
      </c>
      <c r="C11" s="2" t="s">
        <v>11</v>
      </c>
      <c r="D11" s="2" t="s">
        <v>8</v>
      </c>
      <c r="E11" s="8">
        <v>115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45453</v>
      </c>
      <c r="C12" s="2" t="s">
        <v>50</v>
      </c>
      <c r="D12" s="2" t="s">
        <v>8</v>
      </c>
      <c r="E12" s="8">
        <v>491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45457</v>
      </c>
      <c r="C13" s="2" t="s">
        <v>51</v>
      </c>
      <c r="D13" s="2" t="s">
        <v>8</v>
      </c>
      <c r="E13" s="8">
        <v>550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45461</v>
      </c>
      <c r="C14" s="2" t="s">
        <v>52</v>
      </c>
      <c r="D14" s="2" t="s">
        <v>8</v>
      </c>
      <c r="E14" s="8">
        <v>566</v>
      </c>
      <c r="F14" s="8" t="s">
        <v>25</v>
      </c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15025.85</v>
      </c>
      <c r="F17" s="13"/>
      <c r="G17" s="1"/>
      <c r="J17" s="21"/>
      <c r="K17" s="24" t="s">
        <v>12</v>
      </c>
      <c r="L17" s="25">
        <f>SUM(L3:L16)</f>
        <v>14798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227.85000000000036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56DA-2A0D-413C-B8E5-DFC67E1664AB}">
  <dimension ref="A1:L27"/>
  <sheetViews>
    <sheetView workbookViewId="0">
      <selection activeCell="G2" sqref="G2"/>
    </sheetView>
  </sheetViews>
  <sheetFormatPr defaultRowHeight="15"/>
  <cols>
    <col min="3" max="3" width="41.85546875" bestFit="1" customWidth="1"/>
    <col min="4" max="4" width="13" bestFit="1" customWidth="1"/>
    <col min="5" max="5" width="10.42578125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June24!G2-E17+L17</f>
        <v>1447.5599999999995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45481</v>
      </c>
      <c r="L3" s="23">
        <v>1908</v>
      </c>
    </row>
    <row r="4" spans="1:12">
      <c r="A4" s="2">
        <v>1</v>
      </c>
      <c r="B4" s="3">
        <v>45477</v>
      </c>
      <c r="C4" s="2" t="s">
        <v>11</v>
      </c>
      <c r="D4" s="2" t="s">
        <v>8</v>
      </c>
      <c r="E4" s="18">
        <v>1908</v>
      </c>
      <c r="F4" s="8" t="s">
        <v>25</v>
      </c>
      <c r="G4" s="1"/>
      <c r="J4" s="21">
        <v>2</v>
      </c>
      <c r="K4" s="22">
        <v>45488</v>
      </c>
      <c r="L4" s="23">
        <v>1034</v>
      </c>
    </row>
    <row r="5" spans="1:12">
      <c r="A5" s="2">
        <v>2</v>
      </c>
      <c r="B5" s="3">
        <v>45483</v>
      </c>
      <c r="C5" s="2" t="s">
        <v>11</v>
      </c>
      <c r="D5" s="2" t="s">
        <v>8</v>
      </c>
      <c r="E5" s="18">
        <v>1034</v>
      </c>
      <c r="F5" s="8" t="s">
        <v>25</v>
      </c>
      <c r="G5" s="1"/>
      <c r="H5" s="17"/>
      <c r="J5" s="21">
        <v>3</v>
      </c>
      <c r="K5" s="22">
        <v>45502</v>
      </c>
      <c r="L5" s="23">
        <v>1257</v>
      </c>
    </row>
    <row r="6" spans="1:12">
      <c r="A6" s="2">
        <v>3</v>
      </c>
      <c r="B6" s="3">
        <v>45483</v>
      </c>
      <c r="C6" s="2" t="s">
        <v>53</v>
      </c>
      <c r="D6" s="2" t="s">
        <v>8</v>
      </c>
      <c r="E6" s="18">
        <v>596</v>
      </c>
      <c r="F6" s="8" t="s">
        <v>25</v>
      </c>
      <c r="G6" s="1"/>
      <c r="J6" s="21">
        <v>4</v>
      </c>
      <c r="K6" s="22">
        <v>45502</v>
      </c>
      <c r="L6" s="23">
        <v>3251</v>
      </c>
    </row>
    <row r="7" spans="1:12">
      <c r="A7" s="2">
        <v>4</v>
      </c>
      <c r="B7" s="3">
        <v>45489</v>
      </c>
      <c r="C7" s="2" t="s">
        <v>11</v>
      </c>
      <c r="D7" s="2" t="s">
        <v>8</v>
      </c>
      <c r="E7" s="18">
        <v>908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45492</v>
      </c>
      <c r="C8" s="2" t="s">
        <v>11</v>
      </c>
      <c r="D8" s="2" t="s">
        <v>8</v>
      </c>
      <c r="E8" s="18">
        <v>1747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45499</v>
      </c>
      <c r="C9" s="2" t="s">
        <v>11</v>
      </c>
      <c r="D9" s="2" t="s">
        <v>8</v>
      </c>
      <c r="E9" s="18">
        <v>1257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45504</v>
      </c>
      <c r="C10" s="2" t="s">
        <v>11</v>
      </c>
      <c r="D10" s="2" t="s">
        <v>8</v>
      </c>
      <c r="E10" s="18">
        <v>306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7756</v>
      </c>
      <c r="F17" s="13"/>
      <c r="G17" s="1"/>
      <c r="J17" s="21"/>
      <c r="K17" s="24" t="s">
        <v>12</v>
      </c>
      <c r="L17" s="25">
        <f>SUM(L3:L16)</f>
        <v>7450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306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3605-0814-4461-B407-E4B0FF5BF264}">
  <dimension ref="A1:L27"/>
  <sheetViews>
    <sheetView workbookViewId="0">
      <selection activeCell="G10" sqref="G10"/>
    </sheetView>
  </sheetViews>
  <sheetFormatPr defaultRowHeight="15"/>
  <cols>
    <col min="2" max="2" width="10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July24!G2-E17+L17</f>
        <v>-210.44000000000051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45513</v>
      </c>
      <c r="L3" s="23">
        <v>4920</v>
      </c>
    </row>
    <row r="4" spans="1:12">
      <c r="A4" s="2">
        <v>1</v>
      </c>
      <c r="B4" s="3">
        <v>45510</v>
      </c>
      <c r="C4" s="2" t="s">
        <v>11</v>
      </c>
      <c r="D4" s="2" t="s">
        <v>8</v>
      </c>
      <c r="E4" s="28">
        <v>4614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45526</v>
      </c>
      <c r="C5" s="2" t="s">
        <v>11</v>
      </c>
      <c r="D5" s="2" t="s">
        <v>8</v>
      </c>
      <c r="E5" s="28">
        <v>1964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/>
      <c r="B6" s="3"/>
      <c r="C6" s="2"/>
      <c r="D6" s="2"/>
      <c r="E6" s="28"/>
      <c r="F6" s="8"/>
      <c r="G6" s="1"/>
      <c r="J6" s="21"/>
      <c r="K6" s="21"/>
      <c r="L6" s="23"/>
    </row>
    <row r="7" spans="1:12">
      <c r="A7" s="2"/>
      <c r="B7" s="3"/>
      <c r="C7" s="2"/>
      <c r="D7" s="2"/>
      <c r="E7" s="28"/>
      <c r="F7" s="8"/>
      <c r="G7" s="1"/>
      <c r="J7" s="21"/>
      <c r="K7" s="21"/>
      <c r="L7" s="23"/>
    </row>
    <row r="8" spans="1:12">
      <c r="A8" s="2"/>
      <c r="B8" s="3"/>
      <c r="C8" s="2"/>
      <c r="D8" s="2"/>
      <c r="E8" s="28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18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8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6578</v>
      </c>
      <c r="F17" s="13"/>
      <c r="G17" s="1"/>
      <c r="J17" s="21"/>
      <c r="K17" s="24" t="s">
        <v>12</v>
      </c>
      <c r="L17" s="25">
        <f>SUM(L3:L16)</f>
        <v>4920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1658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D688-181E-4565-8ED3-2014C15CC57F}">
  <dimension ref="A1:L30"/>
  <sheetViews>
    <sheetView showGridLines="0" workbookViewId="0">
      <selection activeCell="C7" sqref="C7"/>
    </sheetView>
  </sheetViews>
  <sheetFormatPr defaultRowHeight="15"/>
  <cols>
    <col min="2" max="2" width="9.7109375" bestFit="1" customWidth="1"/>
    <col min="3" max="3" width="41.85546875" bestFit="1" customWidth="1"/>
    <col min="4" max="4" width="14.7109375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'Aug24'!G2-E20+L20</f>
        <v>2431.5599999999977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45538</v>
      </c>
      <c r="L3" s="23">
        <v>1964</v>
      </c>
    </row>
    <row r="4" spans="1:12">
      <c r="A4" s="2">
        <v>1</v>
      </c>
      <c r="B4" s="3">
        <v>45537</v>
      </c>
      <c r="C4" s="2" t="s">
        <v>11</v>
      </c>
      <c r="D4" s="2" t="s">
        <v>8</v>
      </c>
      <c r="E4" s="29">
        <v>2026</v>
      </c>
      <c r="F4" s="8" t="s">
        <v>25</v>
      </c>
      <c r="G4" s="1"/>
      <c r="J4" s="21">
        <v>2</v>
      </c>
      <c r="K4" s="22">
        <v>45544</v>
      </c>
      <c r="L4" s="23">
        <v>9502</v>
      </c>
    </row>
    <row r="5" spans="1:12">
      <c r="A5" s="2">
        <v>2</v>
      </c>
      <c r="B5" s="3">
        <v>45541</v>
      </c>
      <c r="C5" s="2" t="s">
        <v>11</v>
      </c>
      <c r="D5" s="2" t="s">
        <v>8</v>
      </c>
      <c r="E5" s="29">
        <v>3884</v>
      </c>
      <c r="F5" s="8" t="s">
        <v>25</v>
      </c>
      <c r="G5" s="1"/>
      <c r="H5" s="17"/>
      <c r="J5" s="21">
        <v>3</v>
      </c>
      <c r="K5" s="22">
        <v>45551</v>
      </c>
      <c r="L5" s="23">
        <v>6350</v>
      </c>
    </row>
    <row r="6" spans="1:12">
      <c r="A6" s="2">
        <v>3</v>
      </c>
      <c r="B6" s="3">
        <v>45541</v>
      </c>
      <c r="C6" s="2" t="s">
        <v>11</v>
      </c>
      <c r="D6" s="2" t="s">
        <v>8</v>
      </c>
      <c r="E6" s="29">
        <v>217</v>
      </c>
      <c r="F6" s="8" t="s">
        <v>25</v>
      </c>
      <c r="G6" s="1"/>
      <c r="J6" s="21">
        <v>4</v>
      </c>
      <c r="K6" s="22">
        <v>45558</v>
      </c>
      <c r="L6" s="23">
        <v>4314</v>
      </c>
    </row>
    <row r="7" spans="1:12">
      <c r="A7" s="2">
        <v>4</v>
      </c>
      <c r="B7" s="3">
        <v>45541</v>
      </c>
      <c r="C7" s="2" t="s">
        <v>54</v>
      </c>
      <c r="D7" s="2" t="s">
        <v>8</v>
      </c>
      <c r="E7" s="29">
        <v>1271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45541</v>
      </c>
      <c r="C8" s="2" t="s">
        <v>55</v>
      </c>
      <c r="D8" s="2" t="s">
        <v>8</v>
      </c>
      <c r="E8" s="29">
        <v>551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45541</v>
      </c>
      <c r="C9" s="2" t="s">
        <v>56</v>
      </c>
      <c r="D9" s="2" t="s">
        <v>8</v>
      </c>
      <c r="E9" s="29">
        <v>1615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45547</v>
      </c>
      <c r="C10" s="2" t="s">
        <v>57</v>
      </c>
      <c r="D10" s="2" t="s">
        <v>10</v>
      </c>
      <c r="E10" s="29">
        <v>580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45552</v>
      </c>
      <c r="C11" s="2" t="s">
        <v>45</v>
      </c>
      <c r="D11" s="2" t="s">
        <v>8</v>
      </c>
      <c r="E11" s="29">
        <v>1477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45553</v>
      </c>
      <c r="C12" s="2" t="s">
        <v>11</v>
      </c>
      <c r="D12" s="2" t="s">
        <v>8</v>
      </c>
      <c r="E12" s="29">
        <v>1388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45554</v>
      </c>
      <c r="C13" s="2" t="s">
        <v>11</v>
      </c>
      <c r="D13" s="2" t="s">
        <v>8</v>
      </c>
      <c r="E13" s="29">
        <v>900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45555</v>
      </c>
      <c r="C14" s="2" t="s">
        <v>11</v>
      </c>
      <c r="D14" s="2" t="s">
        <v>8</v>
      </c>
      <c r="E14" s="29">
        <v>549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45559</v>
      </c>
      <c r="C15" s="2" t="s">
        <v>58</v>
      </c>
      <c r="D15" s="2" t="s">
        <v>8</v>
      </c>
      <c r="E15" s="29">
        <v>62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45560</v>
      </c>
      <c r="C16" s="2" t="s">
        <v>59</v>
      </c>
      <c r="D16" s="2" t="s">
        <v>8</v>
      </c>
      <c r="E16" s="29">
        <v>2872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45560</v>
      </c>
      <c r="C17" s="2" t="s">
        <v>60</v>
      </c>
      <c r="D17" s="2" t="s">
        <v>8</v>
      </c>
      <c r="E17" s="29">
        <v>2096</v>
      </c>
      <c r="F17" s="8" t="s">
        <v>25</v>
      </c>
      <c r="G17" s="1"/>
      <c r="J17" s="21"/>
      <c r="K17" s="21"/>
      <c r="L17" s="23"/>
    </row>
    <row r="18" spans="1:12">
      <c r="A18" s="2">
        <v>15</v>
      </c>
      <c r="B18" s="3">
        <v>45562</v>
      </c>
      <c r="C18" s="2" t="s">
        <v>61</v>
      </c>
      <c r="D18" s="2" t="s">
        <v>8</v>
      </c>
      <c r="E18" s="29">
        <v>499</v>
      </c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19488</v>
      </c>
      <c r="F20" s="13"/>
      <c r="G20" s="1"/>
      <c r="J20" s="21"/>
      <c r="K20" s="24" t="s">
        <v>12</v>
      </c>
      <c r="L20" s="25">
        <f>SUM(L3:L17)</f>
        <v>22130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-2642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9233-FCB1-47FF-A402-CA0B80A6E10F}">
  <dimension ref="A1:L30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'Sep24'!G2-E20+L20</f>
        <v>4743.5599999999977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45568</v>
      </c>
      <c r="L3" s="23">
        <v>5529</v>
      </c>
    </row>
    <row r="4" spans="1:12">
      <c r="A4" s="2">
        <v>1</v>
      </c>
      <c r="B4" s="3">
        <v>45568</v>
      </c>
      <c r="C4" s="2" t="s">
        <v>62</v>
      </c>
      <c r="D4" s="2" t="s">
        <v>8</v>
      </c>
      <c r="E4" s="29">
        <v>105</v>
      </c>
      <c r="F4" s="8" t="s">
        <v>25</v>
      </c>
      <c r="G4" s="1"/>
      <c r="J4" s="21">
        <v>2</v>
      </c>
      <c r="K4" s="22">
        <v>45572</v>
      </c>
      <c r="L4" s="23">
        <v>105</v>
      </c>
    </row>
    <row r="5" spans="1:12">
      <c r="A5" s="2">
        <v>2</v>
      </c>
      <c r="B5" s="3">
        <v>45573</v>
      </c>
      <c r="C5" s="2" t="s">
        <v>11</v>
      </c>
      <c r="D5" s="2" t="s">
        <v>8</v>
      </c>
      <c r="E5" s="29">
        <v>7594</v>
      </c>
      <c r="F5" s="8" t="s">
        <v>25</v>
      </c>
      <c r="G5" s="1"/>
      <c r="H5" s="17"/>
      <c r="J5" s="21">
        <v>3</v>
      </c>
      <c r="K5" s="22">
        <v>45579</v>
      </c>
      <c r="L5" s="23">
        <v>7594</v>
      </c>
    </row>
    <row r="6" spans="1:12">
      <c r="A6" s="2">
        <v>3</v>
      </c>
      <c r="B6" s="3">
        <v>45579</v>
      </c>
      <c r="C6" s="2" t="s">
        <v>63</v>
      </c>
      <c r="D6" s="2" t="s">
        <v>8</v>
      </c>
      <c r="E6" s="29">
        <v>1540</v>
      </c>
      <c r="F6" s="8" t="s">
        <v>25</v>
      </c>
      <c r="G6" s="1"/>
      <c r="J6" s="21">
        <v>4</v>
      </c>
      <c r="K6" s="22">
        <v>45594</v>
      </c>
      <c r="L6" s="23">
        <v>1540</v>
      </c>
    </row>
    <row r="7" spans="1:12">
      <c r="A7" s="2">
        <v>4</v>
      </c>
      <c r="B7" s="3">
        <v>45593</v>
      </c>
      <c r="C7" s="2" t="s">
        <v>64</v>
      </c>
      <c r="D7" s="2" t="s">
        <v>8</v>
      </c>
      <c r="E7" s="29">
        <v>1985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45593</v>
      </c>
      <c r="C8" s="2" t="s">
        <v>65</v>
      </c>
      <c r="D8" s="2" t="s">
        <v>8</v>
      </c>
      <c r="E8" s="29">
        <v>769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45595</v>
      </c>
      <c r="C9" s="2" t="s">
        <v>66</v>
      </c>
      <c r="D9" s="2" t="s">
        <v>8</v>
      </c>
      <c r="E9" s="29">
        <v>463</v>
      </c>
      <c r="F9" s="8" t="s">
        <v>25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 t="s">
        <v>67</v>
      </c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12456</v>
      </c>
      <c r="F20" s="13"/>
      <c r="G20" s="1"/>
      <c r="J20" s="21"/>
      <c r="K20" s="24" t="s">
        <v>12</v>
      </c>
      <c r="L20" s="25">
        <f>SUM(L3:L17)</f>
        <v>14768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-2312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AC6D-5E6D-4F24-96F8-8EA5DD227B66}">
  <dimension ref="A1:L30"/>
  <sheetViews>
    <sheetView workbookViewId="0">
      <selection activeCell="C15" sqref="C15"/>
    </sheetView>
  </sheetViews>
  <sheetFormatPr defaultRowHeight="15"/>
  <cols>
    <col min="2" max="2" width="9.7109375" bestFit="1" customWidth="1"/>
    <col min="3" max="3" width="65.42578125" customWidth="1"/>
    <col min="4" max="4" width="14" customWidth="1"/>
    <col min="5" max="5" width="11.85546875" bestFit="1" customWidth="1"/>
    <col min="6" max="6" width="7.14062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'Oct24'!G2-E20+L20</f>
        <v>4269.5599999999977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45600</v>
      </c>
      <c r="L3" s="23">
        <v>3217</v>
      </c>
    </row>
    <row r="4" spans="1:12">
      <c r="A4" s="2">
        <v>1</v>
      </c>
      <c r="B4" s="3">
        <v>45604</v>
      </c>
      <c r="C4" s="2" t="s">
        <v>11</v>
      </c>
      <c r="D4" s="2" t="s">
        <v>8</v>
      </c>
      <c r="E4" s="29">
        <v>4214</v>
      </c>
      <c r="F4" s="8" t="s">
        <v>25</v>
      </c>
      <c r="G4" s="1"/>
      <c r="J4" s="21">
        <v>2</v>
      </c>
      <c r="K4" s="22">
        <v>45610</v>
      </c>
      <c r="L4" s="23">
        <v>10534</v>
      </c>
    </row>
    <row r="5" spans="1:12">
      <c r="A5" s="2">
        <v>2</v>
      </c>
      <c r="B5" s="3">
        <v>45604</v>
      </c>
      <c r="C5" s="2" t="s">
        <v>68</v>
      </c>
      <c r="D5" s="2" t="s">
        <v>69</v>
      </c>
      <c r="E5" s="29">
        <v>600</v>
      </c>
      <c r="F5" s="8" t="s">
        <v>25</v>
      </c>
      <c r="G5" s="1"/>
      <c r="H5" s="17"/>
      <c r="J5" s="21">
        <v>3</v>
      </c>
      <c r="K5" s="22">
        <v>45614</v>
      </c>
      <c r="L5" s="23">
        <v>500</v>
      </c>
    </row>
    <row r="6" spans="1:12">
      <c r="A6" s="2">
        <v>3</v>
      </c>
      <c r="B6" s="3">
        <v>45604</v>
      </c>
      <c r="C6" s="2" t="s">
        <v>70</v>
      </c>
      <c r="D6" s="2" t="s">
        <v>69</v>
      </c>
      <c r="E6" s="29">
        <v>200</v>
      </c>
      <c r="F6" s="8" t="s">
        <v>25</v>
      </c>
      <c r="G6" s="1"/>
      <c r="J6" s="21">
        <v>4</v>
      </c>
      <c r="K6" s="22">
        <v>45623</v>
      </c>
      <c r="L6" s="23">
        <v>2221</v>
      </c>
    </row>
    <row r="7" spans="1:12">
      <c r="A7" s="2">
        <v>4</v>
      </c>
      <c r="B7" s="3">
        <v>45604</v>
      </c>
      <c r="C7" s="2" t="s">
        <v>71</v>
      </c>
      <c r="D7" s="2" t="s">
        <v>69</v>
      </c>
      <c r="E7" s="29">
        <v>750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45604</v>
      </c>
      <c r="C8" s="2" t="s">
        <v>72</v>
      </c>
      <c r="D8" s="2" t="s">
        <v>69</v>
      </c>
      <c r="E8" s="29">
        <v>2010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45604</v>
      </c>
      <c r="C9" s="2" t="s">
        <v>73</v>
      </c>
      <c r="D9" s="2" t="s">
        <v>69</v>
      </c>
      <c r="E9" s="29">
        <v>1500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45604</v>
      </c>
      <c r="C10" s="2" t="s">
        <v>74</v>
      </c>
      <c r="D10" s="2" t="s">
        <v>69</v>
      </c>
      <c r="E10" s="29">
        <v>960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45604</v>
      </c>
      <c r="C11" s="2" t="s">
        <v>75</v>
      </c>
      <c r="D11" s="2" t="s">
        <v>8</v>
      </c>
      <c r="E11" s="29">
        <v>300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45611</v>
      </c>
      <c r="C12" s="2" t="s">
        <v>76</v>
      </c>
      <c r="D12" s="2" t="s">
        <v>69</v>
      </c>
      <c r="E12" s="29">
        <v>500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45621</v>
      </c>
      <c r="C13" s="2" t="s">
        <v>77</v>
      </c>
      <c r="D13" s="2" t="s">
        <v>69</v>
      </c>
      <c r="E13" s="29">
        <v>2221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45622</v>
      </c>
      <c r="C14" s="2" t="s">
        <v>78</v>
      </c>
      <c r="D14" s="2" t="s">
        <v>8</v>
      </c>
      <c r="E14" s="29">
        <v>684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45622</v>
      </c>
      <c r="C15" s="2" t="s">
        <v>79</v>
      </c>
      <c r="D15" s="2" t="s">
        <v>69</v>
      </c>
      <c r="E15" s="29">
        <v>504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45622</v>
      </c>
      <c r="C16" s="2" t="s">
        <v>80</v>
      </c>
      <c r="D16" s="2" t="s">
        <v>69</v>
      </c>
      <c r="E16" s="29">
        <v>330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45624</v>
      </c>
      <c r="C17" s="2" t="s">
        <v>11</v>
      </c>
      <c r="D17" s="2" t="s">
        <v>8</v>
      </c>
      <c r="E17" s="29">
        <v>2173</v>
      </c>
      <c r="F17" s="8" t="s">
        <v>25</v>
      </c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16946</v>
      </c>
      <c r="F20" s="13"/>
      <c r="G20" s="1"/>
      <c r="J20" s="21"/>
      <c r="K20" s="24" t="s">
        <v>12</v>
      </c>
      <c r="L20" s="25">
        <f>SUM(L3:L17)</f>
        <v>16472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474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4BEA-E39F-4E7C-B048-42891550A76C}">
  <dimension ref="A1:L30"/>
  <sheetViews>
    <sheetView workbookViewId="0">
      <selection activeCell="C7" sqref="C7"/>
    </sheetView>
  </sheetViews>
  <sheetFormatPr defaultRowHeight="15"/>
  <cols>
    <col min="2" max="2" width="9.7109375" bestFit="1" customWidth="1"/>
    <col min="3" max="3" width="63.71093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'Nov24'!G2-E20+L20</f>
        <v>7002.5599999999977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45629</v>
      </c>
      <c r="L3" s="23">
        <v>1518</v>
      </c>
    </row>
    <row r="4" spans="1:12">
      <c r="A4" s="2">
        <v>1</v>
      </c>
      <c r="B4" s="3">
        <v>45630</v>
      </c>
      <c r="C4" s="2" t="s">
        <v>11</v>
      </c>
      <c r="D4" s="2" t="s">
        <v>8</v>
      </c>
      <c r="E4" s="29">
        <v>5100</v>
      </c>
      <c r="F4" s="8" t="s">
        <v>25</v>
      </c>
      <c r="G4" s="1"/>
      <c r="J4" s="21">
        <v>2</v>
      </c>
      <c r="K4" s="22">
        <v>45637</v>
      </c>
      <c r="L4" s="23">
        <v>7419</v>
      </c>
    </row>
    <row r="5" spans="1:12">
      <c r="A5" s="2">
        <v>2</v>
      </c>
      <c r="B5" s="3">
        <v>45630</v>
      </c>
      <c r="C5" s="2" t="s">
        <v>11</v>
      </c>
      <c r="D5" s="2" t="s">
        <v>8</v>
      </c>
      <c r="E5" s="29">
        <v>146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45642</v>
      </c>
      <c r="C6" s="2" t="s">
        <v>81</v>
      </c>
      <c r="D6" s="2" t="s">
        <v>8</v>
      </c>
      <c r="E6" s="29">
        <v>750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45644</v>
      </c>
      <c r="C7" s="2" t="s">
        <v>82</v>
      </c>
      <c r="D7" s="2" t="s">
        <v>8</v>
      </c>
      <c r="E7" s="29">
        <v>208</v>
      </c>
      <c r="F7" s="8" t="s">
        <v>25</v>
      </c>
      <c r="G7" s="1"/>
      <c r="J7" s="21"/>
      <c r="K7" s="21"/>
      <c r="L7" s="23"/>
    </row>
    <row r="8" spans="1:12">
      <c r="A8" s="2"/>
      <c r="B8" s="3"/>
      <c r="C8" s="2"/>
      <c r="D8" s="2"/>
      <c r="E8" s="29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29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6204</v>
      </c>
      <c r="F20" s="13"/>
      <c r="G20" s="1"/>
      <c r="J20" s="21"/>
      <c r="K20" s="24" t="s">
        <v>12</v>
      </c>
      <c r="L20" s="25">
        <f>SUM(L3:L17)</f>
        <v>8937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-2733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FAFF-962B-4A94-A582-515C8133B3D6}">
  <dimension ref="A1:L30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285156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140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'Dec24'!G2-E20+L20</f>
        <v>2143.5599999999977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45670</v>
      </c>
      <c r="L3" s="23">
        <v>5058</v>
      </c>
    </row>
    <row r="4" spans="1:12">
      <c r="A4" s="2">
        <v>1</v>
      </c>
      <c r="B4" s="3">
        <v>45666</v>
      </c>
      <c r="C4" s="2" t="s">
        <v>11</v>
      </c>
      <c r="D4" s="2" t="s">
        <v>8</v>
      </c>
      <c r="E4" s="29">
        <v>4508</v>
      </c>
      <c r="F4" s="8" t="s">
        <v>83</v>
      </c>
      <c r="G4" s="1"/>
      <c r="J4" s="21">
        <v>2</v>
      </c>
      <c r="K4" s="22"/>
      <c r="L4" s="23"/>
    </row>
    <row r="5" spans="1:12">
      <c r="A5" s="2">
        <v>2</v>
      </c>
      <c r="B5" s="3">
        <v>45667</v>
      </c>
      <c r="C5" s="2" t="s">
        <v>84</v>
      </c>
      <c r="D5" s="2" t="s">
        <v>8</v>
      </c>
      <c r="E5" s="29">
        <v>550</v>
      </c>
      <c r="F5" s="8" t="s">
        <v>83</v>
      </c>
      <c r="G5" s="1"/>
      <c r="H5" s="17"/>
      <c r="J5" s="21"/>
      <c r="K5" s="22"/>
      <c r="L5" s="23"/>
    </row>
    <row r="6" spans="1:12">
      <c r="A6" s="2">
        <v>3</v>
      </c>
      <c r="B6" s="3">
        <v>45681</v>
      </c>
      <c r="C6" s="2" t="s">
        <v>85</v>
      </c>
      <c r="D6" s="2" t="s">
        <v>8</v>
      </c>
      <c r="E6" s="29">
        <v>660</v>
      </c>
      <c r="F6" s="8" t="s">
        <v>83</v>
      </c>
      <c r="G6" s="1"/>
      <c r="J6" s="21"/>
      <c r="K6" s="21"/>
      <c r="L6" s="23"/>
    </row>
    <row r="7" spans="1:12">
      <c r="A7" s="2">
        <v>4</v>
      </c>
      <c r="B7" s="3">
        <v>45681</v>
      </c>
      <c r="C7" s="2" t="s">
        <v>86</v>
      </c>
      <c r="D7" s="2" t="s">
        <v>8</v>
      </c>
      <c r="E7" s="29">
        <v>744</v>
      </c>
      <c r="F7" s="8" t="s">
        <v>83</v>
      </c>
      <c r="G7" s="1"/>
      <c r="J7" s="21"/>
      <c r="K7" s="21"/>
      <c r="L7" s="23"/>
    </row>
    <row r="8" spans="1:12">
      <c r="A8" s="2">
        <v>5</v>
      </c>
      <c r="B8" s="3">
        <v>45684</v>
      </c>
      <c r="C8" s="2" t="s">
        <v>11</v>
      </c>
      <c r="D8" s="2" t="s">
        <v>8</v>
      </c>
      <c r="E8" s="29">
        <v>2711</v>
      </c>
      <c r="F8" s="8" t="s">
        <v>83</v>
      </c>
      <c r="G8" s="1"/>
      <c r="J8" s="21"/>
      <c r="K8" s="21"/>
      <c r="L8" s="23"/>
    </row>
    <row r="9" spans="1:12">
      <c r="A9" s="2">
        <v>6</v>
      </c>
      <c r="B9" s="3">
        <v>45688</v>
      </c>
      <c r="C9" s="2" t="s">
        <v>87</v>
      </c>
      <c r="D9" s="2" t="s">
        <v>8</v>
      </c>
      <c r="E9" s="29">
        <v>744</v>
      </c>
      <c r="F9" s="8" t="s">
        <v>83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9917</v>
      </c>
      <c r="F20" s="13"/>
      <c r="G20" s="1"/>
      <c r="J20" s="21"/>
      <c r="K20" s="24" t="s">
        <v>12</v>
      </c>
      <c r="L20" s="25">
        <f>SUM(L3:L17)</f>
        <v>5058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4859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2A08-A9FD-4458-A91D-9B3EA997F049}">
  <dimension ref="A1:L30"/>
  <sheetViews>
    <sheetView showGridLines="0" workbookViewId="0">
      <selection activeCell="C7" sqref="C7"/>
    </sheetView>
  </sheetViews>
  <sheetFormatPr defaultRowHeight="15"/>
  <cols>
    <col min="2" max="2" width="9.5703125" bestFit="1" customWidth="1"/>
    <col min="3" max="3" width="54.28515625" bestFit="1" customWidth="1"/>
    <col min="4" max="4" width="14.140625" bestFit="1" customWidth="1"/>
    <col min="5" max="5" width="11.85546875" bestFit="1" customWidth="1"/>
    <col min="6" max="6" width="12.7109375" customWidth="1"/>
    <col min="7" max="7" width="16.5703125" bestFit="1" customWidth="1"/>
    <col min="11" max="11" width="9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'Jan25'!G2-E20+L20</f>
        <v>2143.5599999999977</v>
      </c>
      <c r="J2" s="20" t="s">
        <v>42</v>
      </c>
      <c r="K2" s="20" t="s">
        <v>1</v>
      </c>
      <c r="L2" s="20" t="s">
        <v>88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45719</v>
      </c>
      <c r="L3" s="23">
        <v>11618</v>
      </c>
    </row>
    <row r="4" spans="1:12">
      <c r="A4" s="2">
        <v>1</v>
      </c>
      <c r="B4" s="3">
        <v>45701</v>
      </c>
      <c r="C4" s="2" t="s">
        <v>11</v>
      </c>
      <c r="D4" s="2" t="s">
        <v>8</v>
      </c>
      <c r="E4" s="29">
        <v>744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45701</v>
      </c>
      <c r="C5" s="2" t="s">
        <v>11</v>
      </c>
      <c r="D5" s="2" t="s">
        <v>8</v>
      </c>
      <c r="E5" s="29">
        <v>152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45706</v>
      </c>
      <c r="C6" s="2" t="s">
        <v>11</v>
      </c>
      <c r="D6" s="2" t="s">
        <v>8</v>
      </c>
      <c r="E6" s="29">
        <v>4259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45705</v>
      </c>
      <c r="C7" s="2" t="s">
        <v>89</v>
      </c>
      <c r="D7" s="2" t="s">
        <v>8</v>
      </c>
      <c r="E7" s="29">
        <v>323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45712</v>
      </c>
      <c r="C8" s="30" t="s">
        <v>90</v>
      </c>
      <c r="D8" s="2" t="s">
        <v>10</v>
      </c>
      <c r="E8" s="29">
        <v>1100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45712</v>
      </c>
      <c r="C9" s="30" t="s">
        <v>91</v>
      </c>
      <c r="D9" s="2" t="s">
        <v>10</v>
      </c>
      <c r="E9" s="29">
        <v>1140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45712</v>
      </c>
      <c r="C10" s="30" t="s">
        <v>92</v>
      </c>
      <c r="D10" s="2" t="s">
        <v>10</v>
      </c>
      <c r="E10" s="29">
        <v>1050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45716</v>
      </c>
      <c r="C11" s="2" t="s">
        <v>93</v>
      </c>
      <c r="D11" s="2" t="s">
        <v>10</v>
      </c>
      <c r="E11" s="29">
        <v>2850</v>
      </c>
      <c r="F11" s="8" t="s">
        <v>25</v>
      </c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11618</v>
      </c>
      <c r="F20" s="13"/>
      <c r="G20" s="1"/>
      <c r="J20" s="21"/>
      <c r="K20" s="24" t="s">
        <v>12</v>
      </c>
      <c r="L20" s="25">
        <f>SUM(L3:L17)</f>
        <v>11618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0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EF3A-57CF-4888-85EA-232CA7F587EE}">
  <dimension ref="A1:K30"/>
  <sheetViews>
    <sheetView topLeftCell="B1" workbookViewId="0">
      <selection activeCell="C12" sqref="C12"/>
    </sheetView>
  </sheetViews>
  <sheetFormatPr defaultRowHeight="15"/>
  <cols>
    <col min="2" max="2" width="9.5703125" bestFit="1" customWidth="1"/>
    <col min="3" max="3" width="54.4257812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9" max="9" width="9.140625" customWidth="1"/>
    <col min="10" max="10" width="17.42578125" customWidth="1"/>
    <col min="11" max="11" width="17" bestFit="1" customWidth="1"/>
  </cols>
  <sheetData>
    <row r="1" spans="1:11" ht="15" customHeight="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'Feb25'!G2-E20+K20</f>
        <v>0.55999999999767169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45727</v>
      </c>
      <c r="K3" s="23">
        <v>5497</v>
      </c>
    </row>
    <row r="4" spans="1:11">
      <c r="A4" s="2">
        <v>1</v>
      </c>
      <c r="B4" s="3">
        <v>45719</v>
      </c>
      <c r="C4" s="2" t="s">
        <v>95</v>
      </c>
      <c r="D4" s="2" t="s">
        <v>8</v>
      </c>
      <c r="E4" s="29">
        <v>599</v>
      </c>
      <c r="F4" s="8" t="s">
        <v>25</v>
      </c>
      <c r="G4" s="1"/>
      <c r="I4" s="21">
        <v>2</v>
      </c>
      <c r="J4" s="22">
        <v>45736</v>
      </c>
      <c r="K4" s="23">
        <v>3600</v>
      </c>
    </row>
    <row r="5" spans="1:11">
      <c r="A5" s="2">
        <v>2</v>
      </c>
      <c r="B5" s="3">
        <v>45723</v>
      </c>
      <c r="C5" s="2" t="s">
        <v>11</v>
      </c>
      <c r="D5" s="2" t="s">
        <v>8</v>
      </c>
      <c r="E5" s="29">
        <v>721</v>
      </c>
      <c r="F5" s="8" t="s">
        <v>25</v>
      </c>
      <c r="G5" s="1"/>
      <c r="H5" s="17"/>
      <c r="I5" s="21">
        <v>3</v>
      </c>
      <c r="J5" s="22">
        <v>45744</v>
      </c>
      <c r="K5" s="23">
        <v>4260</v>
      </c>
    </row>
    <row r="6" spans="1:11">
      <c r="A6" s="2">
        <v>3</v>
      </c>
      <c r="B6" s="3">
        <v>45728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45728</v>
      </c>
      <c r="C7" s="2" t="s">
        <v>97</v>
      </c>
      <c r="D7" s="2" t="s">
        <v>8</v>
      </c>
      <c r="E7" s="29">
        <v>1180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45728</v>
      </c>
      <c r="C8" s="2" t="s">
        <v>98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45728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45728</v>
      </c>
      <c r="C10" s="2" t="s">
        <v>100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45729</v>
      </c>
      <c r="C11" s="2" t="s">
        <v>101</v>
      </c>
      <c r="D11" s="2" t="s">
        <v>8</v>
      </c>
      <c r="E11" s="29">
        <v>3600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45726</v>
      </c>
      <c r="C12" s="2" t="s">
        <v>102</v>
      </c>
      <c r="D12" s="2" t="s">
        <v>8</v>
      </c>
      <c r="E12" s="29">
        <v>287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45741</v>
      </c>
      <c r="C13" s="2" t="s">
        <v>103</v>
      </c>
      <c r="D13" s="2" t="s">
        <v>8</v>
      </c>
      <c r="E13" s="29">
        <v>1680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45741</v>
      </c>
      <c r="C14" s="2" t="s">
        <v>11</v>
      </c>
      <c r="D14" s="2" t="s">
        <v>8</v>
      </c>
      <c r="E14" s="29">
        <v>4483</v>
      </c>
      <c r="F14" s="8" t="s">
        <v>25</v>
      </c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15500</v>
      </c>
      <c r="F20" s="13"/>
      <c r="G20" s="1"/>
      <c r="I20" s="21"/>
      <c r="J20" s="24" t="s">
        <v>12</v>
      </c>
      <c r="K20" s="25">
        <f>SUM(K3:K17)</f>
        <v>13357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2143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4999.4400000000023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A3:E3"/>
    <mergeCell ref="I22:J22"/>
    <mergeCell ref="I23:J23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335A-EA96-4B71-8A45-DD5A64D2B550}">
  <dimension ref="A1:G20"/>
  <sheetViews>
    <sheetView workbookViewId="0">
      <selection activeCell="F4" sqref="F4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45145</v>
      </c>
      <c r="C4" s="2" t="s">
        <v>11</v>
      </c>
      <c r="D4" s="2" t="s">
        <v>8</v>
      </c>
      <c r="E4" s="8">
        <v>1014</v>
      </c>
      <c r="F4" s="8">
        <f>G2-E4</f>
        <v>-1014</v>
      </c>
    </row>
    <row r="5" spans="1:7">
      <c r="A5" s="2">
        <v>2</v>
      </c>
      <c r="B5" s="3">
        <v>45151</v>
      </c>
      <c r="C5" s="2" t="s">
        <v>16</v>
      </c>
      <c r="D5" s="2" t="s">
        <v>10</v>
      </c>
      <c r="E5" s="8">
        <v>500</v>
      </c>
      <c r="F5" s="8">
        <f>G3-E5</f>
        <v>-500</v>
      </c>
    </row>
    <row r="6" spans="1:7">
      <c r="A6" s="2">
        <v>3</v>
      </c>
      <c r="B6" s="3">
        <v>45154</v>
      </c>
      <c r="C6" s="2" t="s">
        <v>11</v>
      </c>
      <c r="D6" s="2" t="s">
        <v>8</v>
      </c>
      <c r="E6" s="8">
        <v>1847</v>
      </c>
      <c r="F6" s="8">
        <v>-1847</v>
      </c>
    </row>
    <row r="7" spans="1:7">
      <c r="A7" s="2">
        <v>4</v>
      </c>
      <c r="B7" s="3">
        <v>45166</v>
      </c>
      <c r="C7" s="2" t="s">
        <v>11</v>
      </c>
      <c r="D7" s="2" t="s">
        <v>8</v>
      </c>
      <c r="E7" s="8">
        <v>1369</v>
      </c>
      <c r="F7" s="8">
        <v>-1369</v>
      </c>
    </row>
    <row r="8" spans="1:7">
      <c r="A8" s="2">
        <v>5</v>
      </c>
      <c r="B8" s="3"/>
      <c r="C8" s="2"/>
      <c r="D8" s="2"/>
      <c r="E8" s="8"/>
      <c r="F8" s="8"/>
    </row>
    <row r="9" spans="1:7">
      <c r="A9" s="2"/>
      <c r="B9" s="3"/>
      <c r="C9" s="2"/>
      <c r="D9" s="2"/>
      <c r="E9" s="8"/>
      <c r="F9" s="8"/>
    </row>
    <row r="10" spans="1:7">
      <c r="A10" s="5"/>
      <c r="B10" s="5"/>
      <c r="C10" s="5" t="s">
        <v>12</v>
      </c>
      <c r="D10" s="5"/>
      <c r="E10" s="13">
        <f>SUM(E4:E9)</f>
        <v>4730</v>
      </c>
      <c r="F10" s="13">
        <f>SUM(F4:F9)</f>
        <v>-4730</v>
      </c>
    </row>
    <row r="11" spans="1:7">
      <c r="C11" s="6" t="s">
        <v>17</v>
      </c>
      <c r="D11" s="6"/>
      <c r="E11" s="6"/>
      <c r="F11" s="9">
        <f>G2-(-F10)</f>
        <v>-4730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51FB-54C6-43DE-932F-DA57020ADBCD}">
  <dimension ref="A1:K30"/>
  <sheetViews>
    <sheetView workbookViewId="0">
      <selection activeCell="C11" sqref="C11"/>
    </sheetView>
  </sheetViews>
  <sheetFormatPr defaultRowHeight="15"/>
  <cols>
    <col min="2" max="2" width="9.28515625" bestFit="1" customWidth="1"/>
    <col min="3" max="3" width="44.7109375" bestFit="1" customWidth="1"/>
    <col min="4" max="4" width="12.7109375" bestFit="1" customWidth="1"/>
    <col min="5" max="5" width="11.5703125" customWidth="1"/>
    <col min="6" max="6" width="6.85546875" bestFit="1" customWidth="1"/>
    <col min="7" max="7" width="16.140625" bestFit="1" customWidth="1"/>
    <col min="10" max="10" width="10.140625" bestFit="1" customWidth="1"/>
    <col min="11" max="11" width="16.5703125" bestFit="1" customWidth="1"/>
  </cols>
  <sheetData>
    <row r="1" spans="1:1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March25!G2-E20+K20</f>
        <v>380.55999999999767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45755</v>
      </c>
      <c r="K3" s="23">
        <v>12443</v>
      </c>
    </row>
    <row r="4" spans="1:11">
      <c r="A4" s="2">
        <v>1</v>
      </c>
      <c r="B4" s="3">
        <v>45751</v>
      </c>
      <c r="C4" s="2" t="s">
        <v>11</v>
      </c>
      <c r="D4" s="2" t="s">
        <v>8</v>
      </c>
      <c r="E4" s="29">
        <v>1099</v>
      </c>
      <c r="F4" s="8" t="s">
        <v>25</v>
      </c>
      <c r="G4" s="1"/>
      <c r="I4" s="21"/>
      <c r="J4" s="22"/>
      <c r="K4" s="23"/>
    </row>
    <row r="5" spans="1:11">
      <c r="A5" s="2">
        <v>2</v>
      </c>
      <c r="B5" s="3">
        <v>45751</v>
      </c>
      <c r="C5" s="2" t="s">
        <v>106</v>
      </c>
      <c r="D5" s="2" t="s">
        <v>8</v>
      </c>
      <c r="E5" s="29">
        <v>3100</v>
      </c>
      <c r="F5" s="8" t="s">
        <v>25</v>
      </c>
      <c r="G5" s="1"/>
      <c r="H5" s="17"/>
      <c r="I5" s="21"/>
      <c r="J5" s="22"/>
      <c r="K5" s="23"/>
    </row>
    <row r="6" spans="1:11">
      <c r="A6" s="2">
        <v>3</v>
      </c>
      <c r="B6" s="3">
        <v>45751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45751</v>
      </c>
      <c r="C7" s="2" t="s">
        <v>100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45751</v>
      </c>
      <c r="C8" s="2" t="s">
        <v>97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45751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45751</v>
      </c>
      <c r="C10" s="2" t="s">
        <v>107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45749</v>
      </c>
      <c r="C11" s="2" t="s">
        <v>108</v>
      </c>
      <c r="D11" s="2" t="s">
        <v>8</v>
      </c>
      <c r="E11" s="29">
        <v>310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45777</v>
      </c>
      <c r="C12" s="2" t="s">
        <v>11</v>
      </c>
      <c r="D12" s="2" t="s">
        <v>8</v>
      </c>
      <c r="E12" s="29">
        <v>4019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45765</v>
      </c>
      <c r="C13" s="2" t="s">
        <v>109</v>
      </c>
      <c r="D13" s="2" t="s">
        <v>8</v>
      </c>
      <c r="E13" s="29">
        <v>290</v>
      </c>
      <c r="F13" s="8" t="s">
        <v>25</v>
      </c>
      <c r="G13" s="1"/>
      <c r="I13" s="21"/>
      <c r="J13" s="21"/>
      <c r="K13" s="23"/>
    </row>
    <row r="14" spans="1:11">
      <c r="A14" s="2"/>
      <c r="B14" s="3"/>
      <c r="C14" s="2"/>
      <c r="D14" s="2"/>
      <c r="E14" s="29"/>
      <c r="F14" s="8"/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12063</v>
      </c>
      <c r="F20" s="13"/>
      <c r="G20" s="1"/>
      <c r="I20" s="21"/>
      <c r="J20" s="24" t="s">
        <v>12</v>
      </c>
      <c r="K20" s="25">
        <f>SUM(K3:K17)</f>
        <v>12443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-380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4619.4400000000023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I1:K1"/>
    <mergeCell ref="A3:E3"/>
    <mergeCell ref="I22:J22"/>
    <mergeCell ref="I23:J2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17FC-56F6-4EC1-AB01-A39850994FB4}">
  <dimension ref="A1:K38"/>
  <sheetViews>
    <sheetView workbookViewId="0">
      <selection activeCell="E6" sqref="E6"/>
    </sheetView>
  </sheetViews>
  <sheetFormatPr defaultRowHeight="15"/>
  <cols>
    <col min="2" max="2" width="9.85546875" bestFit="1" customWidth="1"/>
    <col min="3" max="3" width="48.42578125" style="36" bestFit="1" customWidth="1"/>
    <col min="4" max="4" width="13" bestFit="1" customWidth="1"/>
    <col min="5" max="5" width="11.85546875" bestFit="1" customWidth="1"/>
    <col min="7" max="7" width="16.5703125" bestFit="1" customWidth="1"/>
    <col min="10" max="10" width="19.85546875" customWidth="1"/>
    <col min="11" max="11" width="17" bestFit="1" customWidth="1"/>
  </cols>
  <sheetData>
    <row r="1" spans="1:11">
      <c r="A1" s="1"/>
      <c r="B1" s="1"/>
      <c r="C1" s="32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33" t="s">
        <v>2</v>
      </c>
      <c r="D2" s="4" t="s">
        <v>3</v>
      </c>
      <c r="E2" s="4" t="s">
        <v>4</v>
      </c>
      <c r="F2" s="4" t="s">
        <v>24</v>
      </c>
      <c r="G2" s="13">
        <f>April25!G2-E28+K28</f>
        <v>10681.559999999998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45784</v>
      </c>
      <c r="K3" s="23">
        <v>4309</v>
      </c>
    </row>
    <row r="4" spans="1:11">
      <c r="A4" s="2">
        <v>1</v>
      </c>
      <c r="B4" s="3">
        <v>45779</v>
      </c>
      <c r="C4" s="30" t="s">
        <v>11</v>
      </c>
      <c r="D4" s="2" t="s">
        <v>8</v>
      </c>
      <c r="E4" s="29">
        <v>838</v>
      </c>
      <c r="F4" s="8" t="s">
        <v>25</v>
      </c>
      <c r="G4" s="1"/>
      <c r="I4" s="21">
        <v>2</v>
      </c>
      <c r="J4" s="22">
        <v>45798</v>
      </c>
      <c r="K4" s="23">
        <v>9523</v>
      </c>
    </row>
    <row r="5" spans="1:11">
      <c r="A5" s="2">
        <v>2</v>
      </c>
      <c r="B5" s="3">
        <v>45782</v>
      </c>
      <c r="C5" s="30" t="s">
        <v>110</v>
      </c>
      <c r="D5" s="2" t="s">
        <v>8</v>
      </c>
      <c r="E5" s="29">
        <v>1180</v>
      </c>
      <c r="F5" s="8" t="s">
        <v>25</v>
      </c>
      <c r="G5" s="1"/>
      <c r="H5" s="17"/>
      <c r="I5" s="21">
        <v>3</v>
      </c>
      <c r="J5" s="22">
        <v>45803</v>
      </c>
      <c r="K5" s="23">
        <v>7000</v>
      </c>
    </row>
    <row r="6" spans="1:11">
      <c r="A6" s="2">
        <v>3</v>
      </c>
      <c r="B6" s="3">
        <v>45782</v>
      </c>
      <c r="C6" s="30" t="s">
        <v>111</v>
      </c>
      <c r="D6" s="2" t="s">
        <v>8</v>
      </c>
      <c r="E6" s="29">
        <v>295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45782</v>
      </c>
      <c r="C7" s="30" t="s">
        <v>112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45782</v>
      </c>
      <c r="C8" s="30" t="s">
        <v>113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45785</v>
      </c>
      <c r="C9" s="30" t="s">
        <v>11</v>
      </c>
      <c r="D9" s="2" t="s">
        <v>8</v>
      </c>
      <c r="E9" s="29">
        <v>460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45785</v>
      </c>
      <c r="C10" s="30" t="s">
        <v>108</v>
      </c>
      <c r="D10" s="2" t="s">
        <v>8</v>
      </c>
      <c r="E10" s="29">
        <v>300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45785</v>
      </c>
      <c r="C11" s="30" t="s">
        <v>102</v>
      </c>
      <c r="D11" s="2" t="s">
        <v>8</v>
      </c>
      <c r="E11" s="29">
        <v>762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45790</v>
      </c>
      <c r="C12" s="30" t="s">
        <v>114</v>
      </c>
      <c r="D12" s="2" t="s">
        <v>8</v>
      </c>
      <c r="E12" s="29">
        <v>866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45793</v>
      </c>
      <c r="C13" s="30" t="s">
        <v>115</v>
      </c>
      <c r="D13" s="2" t="s">
        <v>8</v>
      </c>
      <c r="E13" s="29">
        <v>280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45792</v>
      </c>
      <c r="C14" s="30" t="s">
        <v>116</v>
      </c>
      <c r="D14" s="2" t="s">
        <v>8</v>
      </c>
      <c r="E14" s="29">
        <v>270</v>
      </c>
      <c r="F14" s="8" t="s">
        <v>25</v>
      </c>
      <c r="G14" s="1"/>
      <c r="I14" s="21"/>
      <c r="J14" s="21"/>
      <c r="K14" s="23"/>
    </row>
    <row r="15" spans="1:11">
      <c r="A15" s="2">
        <v>12</v>
      </c>
      <c r="B15" s="3">
        <v>45796</v>
      </c>
      <c r="C15" s="30" t="s">
        <v>11</v>
      </c>
      <c r="D15" s="2" t="s">
        <v>8</v>
      </c>
      <c r="E15" s="29">
        <v>2487</v>
      </c>
      <c r="F15" s="8" t="s">
        <v>25</v>
      </c>
      <c r="G15" s="1"/>
      <c r="I15" s="21"/>
      <c r="J15" s="21"/>
      <c r="K15" s="23"/>
    </row>
    <row r="16" spans="1:11">
      <c r="A16" s="2">
        <v>13</v>
      </c>
      <c r="B16" s="3">
        <v>45797</v>
      </c>
      <c r="C16" s="30" t="s">
        <v>11</v>
      </c>
      <c r="D16" s="2" t="s">
        <v>8</v>
      </c>
      <c r="E16" s="29">
        <v>568</v>
      </c>
      <c r="F16" s="8" t="s">
        <v>25</v>
      </c>
      <c r="G16" s="1"/>
      <c r="I16" s="21"/>
      <c r="J16" s="21"/>
      <c r="K16" s="23"/>
    </row>
    <row r="17" spans="1:11">
      <c r="A17" s="2">
        <v>14</v>
      </c>
      <c r="B17" s="3">
        <v>45798</v>
      </c>
      <c r="C17" s="30" t="s">
        <v>11</v>
      </c>
      <c r="D17" s="2" t="s">
        <v>8</v>
      </c>
      <c r="E17" s="29">
        <v>750</v>
      </c>
      <c r="F17" s="8" t="s">
        <v>25</v>
      </c>
      <c r="G17" s="1"/>
      <c r="I17" s="21"/>
      <c r="J17" s="21"/>
      <c r="K17" s="23"/>
    </row>
    <row r="18" spans="1:11">
      <c r="A18" s="2">
        <v>15</v>
      </c>
      <c r="B18" s="3">
        <v>45798</v>
      </c>
      <c r="C18" s="30" t="s">
        <v>117</v>
      </c>
      <c r="D18" s="2" t="s">
        <v>8</v>
      </c>
      <c r="E18" s="29">
        <v>120</v>
      </c>
      <c r="F18" s="8" t="s">
        <v>25</v>
      </c>
      <c r="G18" s="1"/>
      <c r="I18" s="21"/>
      <c r="J18" s="21"/>
      <c r="K18" s="23"/>
    </row>
    <row r="19" spans="1:11">
      <c r="A19" s="2">
        <v>16</v>
      </c>
      <c r="B19" s="3">
        <v>45799</v>
      </c>
      <c r="C19" s="30" t="s">
        <v>118</v>
      </c>
      <c r="D19" s="2" t="s">
        <v>8</v>
      </c>
      <c r="E19" s="29">
        <v>7000</v>
      </c>
      <c r="F19" s="8" t="s">
        <v>25</v>
      </c>
      <c r="G19" s="1"/>
      <c r="I19" s="21"/>
      <c r="J19" s="21"/>
      <c r="K19" s="23"/>
    </row>
    <row r="20" spans="1:11">
      <c r="A20" s="2">
        <v>17</v>
      </c>
      <c r="B20" s="3">
        <v>45799</v>
      </c>
      <c r="C20" s="30" t="s">
        <v>119</v>
      </c>
      <c r="D20" s="2" t="s">
        <v>8</v>
      </c>
      <c r="E20" s="29">
        <v>684</v>
      </c>
      <c r="F20" s="8" t="s">
        <v>25</v>
      </c>
      <c r="G20" s="1"/>
      <c r="I20" s="21"/>
      <c r="J20" s="21"/>
      <c r="K20" s="23"/>
    </row>
    <row r="21" spans="1:11">
      <c r="A21" s="2">
        <v>18</v>
      </c>
      <c r="B21" s="3">
        <v>45800</v>
      </c>
      <c r="C21" s="30" t="s">
        <v>115</v>
      </c>
      <c r="D21" s="2" t="s">
        <v>8</v>
      </c>
      <c r="E21" s="29">
        <v>190</v>
      </c>
      <c r="F21" s="8" t="s">
        <v>25</v>
      </c>
      <c r="G21" s="1"/>
      <c r="I21" s="21"/>
      <c r="J21" s="21"/>
      <c r="K21" s="23"/>
    </row>
    <row r="22" spans="1:11">
      <c r="A22" s="2">
        <v>19</v>
      </c>
      <c r="B22" s="3">
        <v>45802</v>
      </c>
      <c r="C22" s="30" t="s">
        <v>11</v>
      </c>
      <c r="D22" s="2" t="s">
        <v>69</v>
      </c>
      <c r="E22" s="29">
        <v>2510</v>
      </c>
      <c r="F22" s="8" t="s">
        <v>25</v>
      </c>
      <c r="G22" s="1"/>
      <c r="I22" s="21"/>
      <c r="J22" s="21"/>
      <c r="K22" s="23"/>
    </row>
    <row r="23" spans="1:11">
      <c r="A23" s="2">
        <v>20</v>
      </c>
      <c r="B23" s="3">
        <v>45803</v>
      </c>
      <c r="C23" s="30" t="s">
        <v>115</v>
      </c>
      <c r="D23" s="2" t="s">
        <v>8</v>
      </c>
      <c r="E23" s="29">
        <v>260</v>
      </c>
      <c r="F23" s="8" t="s">
        <v>25</v>
      </c>
      <c r="G23" s="1"/>
      <c r="I23" s="21"/>
      <c r="J23" s="21"/>
      <c r="K23" s="23"/>
    </row>
    <row r="24" spans="1:11">
      <c r="A24" s="2">
        <v>21</v>
      </c>
      <c r="B24" s="3">
        <v>45803</v>
      </c>
      <c r="C24" s="30" t="s">
        <v>11</v>
      </c>
      <c r="D24" s="2" t="s">
        <v>8</v>
      </c>
      <c r="E24" s="29">
        <v>817</v>
      </c>
      <c r="F24" s="8" t="s">
        <v>25</v>
      </c>
      <c r="G24" s="1"/>
      <c r="I24" s="21"/>
      <c r="J24" s="21"/>
      <c r="K24" s="23"/>
    </row>
    <row r="25" spans="1:11">
      <c r="A25" s="2">
        <v>22</v>
      </c>
      <c r="B25" s="3">
        <v>45805</v>
      </c>
      <c r="C25" s="30" t="s">
        <v>11</v>
      </c>
      <c r="D25" s="2" t="s">
        <v>8</v>
      </c>
      <c r="E25" s="29">
        <v>337</v>
      </c>
      <c r="F25" s="8" t="s">
        <v>25</v>
      </c>
      <c r="G25" s="1"/>
      <c r="I25" s="21"/>
      <c r="J25" s="21"/>
      <c r="K25" s="23"/>
    </row>
    <row r="26" spans="1:11">
      <c r="A26" s="2"/>
      <c r="B26" s="3"/>
      <c r="C26" s="30"/>
      <c r="D26" s="2"/>
      <c r="E26" s="29"/>
      <c r="F26" s="8"/>
      <c r="G26" s="1"/>
      <c r="I26" s="21"/>
      <c r="J26" s="21"/>
      <c r="K26" s="23"/>
    </row>
    <row r="27" spans="1:11">
      <c r="A27" s="2"/>
      <c r="B27" s="3"/>
      <c r="C27" s="30"/>
      <c r="D27" s="2"/>
      <c r="E27" s="29"/>
      <c r="F27" s="8"/>
      <c r="G27" s="1"/>
      <c r="I27" s="21"/>
      <c r="J27" s="21"/>
      <c r="K27" s="23"/>
    </row>
    <row r="28" spans="1:11">
      <c r="A28" s="5"/>
      <c r="B28" s="5"/>
      <c r="C28" s="34" t="s">
        <v>12</v>
      </c>
      <c r="D28" s="5"/>
      <c r="E28" s="13">
        <f>SUM(E4:E17)</f>
        <v>10531</v>
      </c>
      <c r="F28" s="13"/>
      <c r="G28" s="1"/>
      <c r="I28" s="21"/>
      <c r="J28" s="24" t="s">
        <v>12</v>
      </c>
      <c r="K28" s="25">
        <f>SUM(K3:K17)</f>
        <v>20832</v>
      </c>
    </row>
    <row r="29" spans="1:11">
      <c r="A29" s="1"/>
      <c r="B29" s="1"/>
      <c r="C29" s="35" t="s">
        <v>17</v>
      </c>
      <c r="D29" s="6"/>
      <c r="E29" s="6"/>
      <c r="F29" s="9"/>
      <c r="G29" s="1"/>
    </row>
    <row r="30" spans="1:11">
      <c r="A30" s="1"/>
      <c r="B30" s="1"/>
      <c r="C30" s="32"/>
      <c r="D30" s="1"/>
      <c r="E30" s="1"/>
      <c r="F30" s="1"/>
      <c r="G30" s="1"/>
      <c r="I30" s="58" t="s">
        <v>104</v>
      </c>
      <c r="J30" s="58"/>
      <c r="K30" s="26">
        <f>E28-K28</f>
        <v>-10301</v>
      </c>
    </row>
    <row r="31" spans="1:11">
      <c r="A31" s="1"/>
      <c r="B31" s="1"/>
      <c r="C31" s="32"/>
      <c r="D31" s="1"/>
      <c r="E31" s="1"/>
      <c r="F31" s="1"/>
      <c r="G31" s="1"/>
      <c r="I31" s="58" t="s">
        <v>105</v>
      </c>
      <c r="J31" s="58"/>
      <c r="K31" s="31">
        <f>5000-(G2)</f>
        <v>-5681.5599999999977</v>
      </c>
    </row>
    <row r="32" spans="1:11">
      <c r="A32" s="1"/>
      <c r="B32" s="1"/>
      <c r="C32" s="32"/>
      <c r="D32" s="1"/>
      <c r="E32" s="1"/>
      <c r="F32" s="1"/>
      <c r="G32" s="1"/>
    </row>
    <row r="33" spans="1:7">
      <c r="A33" s="1"/>
      <c r="B33" s="1"/>
      <c r="C33" s="32"/>
      <c r="D33" s="1"/>
      <c r="E33" s="1"/>
      <c r="F33" s="1"/>
      <c r="G33" s="1"/>
    </row>
    <row r="34" spans="1:7">
      <c r="A34" s="1"/>
      <c r="B34" s="1"/>
      <c r="C34" s="32"/>
      <c r="D34" s="1"/>
      <c r="E34" s="1"/>
      <c r="F34" s="1"/>
      <c r="G34" s="1"/>
    </row>
    <row r="35" spans="1:7">
      <c r="A35" s="1"/>
      <c r="B35" s="1"/>
      <c r="C35" s="32"/>
      <c r="D35" s="1"/>
      <c r="E35" s="1"/>
      <c r="F35" s="1"/>
      <c r="G35" s="1"/>
    </row>
    <row r="36" spans="1:7">
      <c r="A36" s="1"/>
      <c r="B36" s="1"/>
      <c r="C36" s="32"/>
      <c r="D36" s="1"/>
      <c r="E36" s="1"/>
      <c r="F36" s="1"/>
      <c r="G36" s="1"/>
    </row>
    <row r="37" spans="1:7">
      <c r="A37" s="1"/>
      <c r="B37" s="1"/>
      <c r="C37" s="32"/>
      <c r="D37" s="1"/>
      <c r="E37" s="11"/>
      <c r="F37" s="10"/>
      <c r="G37" s="1"/>
    </row>
    <row r="38" spans="1:7">
      <c r="A38" s="1"/>
      <c r="B38" s="1"/>
      <c r="C38" s="32"/>
      <c r="D38" s="1"/>
      <c r="E38" s="11"/>
      <c r="F38" s="10"/>
      <c r="G38" s="1"/>
    </row>
  </sheetData>
  <mergeCells count="4">
    <mergeCell ref="I1:K1"/>
    <mergeCell ref="A3:E3"/>
    <mergeCell ref="I30:J30"/>
    <mergeCell ref="I31:J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1BD8-F8C2-4DB4-834B-59F41C01F4C8}">
  <dimension ref="A1:K37"/>
  <sheetViews>
    <sheetView workbookViewId="0">
      <selection activeCell="C6" sqref="C6"/>
    </sheetView>
  </sheetViews>
  <sheetFormatPr defaultRowHeight="15"/>
  <cols>
    <col min="2" max="2" width="12.5703125" customWidth="1"/>
    <col min="3" max="3" width="53.7109375" customWidth="1"/>
    <col min="4" max="4" width="15.28515625" customWidth="1"/>
    <col min="5" max="5" width="11.28515625" customWidth="1"/>
    <col min="7" max="7" width="18.140625" customWidth="1"/>
    <col min="10" max="10" width="13.28515625" customWidth="1"/>
    <col min="11" max="11" width="19.285156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'May25'!G2-E27+K27</f>
        <v>4999.5599999999977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45821</v>
      </c>
      <c r="K3" s="23">
        <v>7075</v>
      </c>
    </row>
    <row r="4" spans="1:11">
      <c r="A4" s="27">
        <v>1</v>
      </c>
      <c r="B4" s="43">
        <v>45812</v>
      </c>
      <c r="C4" s="44" t="s">
        <v>11</v>
      </c>
      <c r="D4" s="27" t="s">
        <v>8</v>
      </c>
      <c r="E4" s="45">
        <v>3767</v>
      </c>
      <c r="F4" s="46" t="s">
        <v>25</v>
      </c>
      <c r="G4" s="37"/>
      <c r="I4" s="21">
        <v>2</v>
      </c>
      <c r="J4" s="22">
        <v>45824</v>
      </c>
      <c r="K4" s="23">
        <v>773</v>
      </c>
    </row>
    <row r="5" spans="1:11">
      <c r="A5" s="27">
        <v>2</v>
      </c>
      <c r="B5" s="43">
        <v>45812</v>
      </c>
      <c r="C5" s="44" t="s">
        <v>120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45831</v>
      </c>
      <c r="K5" s="23">
        <v>2088</v>
      </c>
    </row>
    <row r="6" spans="1:11">
      <c r="A6" s="27">
        <v>3</v>
      </c>
      <c r="B6" s="43">
        <v>45812</v>
      </c>
      <c r="C6" s="44" t="s">
        <v>121</v>
      </c>
      <c r="D6" s="27" t="s">
        <v>8</v>
      </c>
      <c r="E6" s="45">
        <v>295</v>
      </c>
      <c r="F6" s="46" t="s">
        <v>25</v>
      </c>
      <c r="G6" s="37"/>
      <c r="I6" s="21">
        <v>4</v>
      </c>
      <c r="J6" s="22">
        <v>45838</v>
      </c>
      <c r="K6" s="23">
        <v>200</v>
      </c>
    </row>
    <row r="7" spans="1:11">
      <c r="A7" s="27">
        <v>4</v>
      </c>
      <c r="B7" s="43">
        <v>45812</v>
      </c>
      <c r="C7" s="44" t="s">
        <v>122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45812</v>
      </c>
      <c r="C8" s="44" t="s">
        <v>123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45812</v>
      </c>
      <c r="C9" s="44" t="s">
        <v>124</v>
      </c>
      <c r="D9" s="27" t="s">
        <v>8</v>
      </c>
      <c r="E9" s="45">
        <v>400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45814</v>
      </c>
      <c r="C10" s="30" t="s">
        <v>115</v>
      </c>
      <c r="D10" s="27" t="s">
        <v>8</v>
      </c>
      <c r="E10" s="45">
        <v>190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45814</v>
      </c>
      <c r="C11" s="44" t="s">
        <v>125</v>
      </c>
      <c r="D11" s="27" t="s">
        <v>8</v>
      </c>
      <c r="E11" s="45">
        <v>4565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45817</v>
      </c>
      <c r="C12" s="44" t="s">
        <v>126</v>
      </c>
      <c r="D12" s="27" t="s">
        <v>8</v>
      </c>
      <c r="E12" s="45">
        <v>773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45826</v>
      </c>
      <c r="C13" s="44" t="s">
        <v>11</v>
      </c>
      <c r="D13" s="27" t="s">
        <v>8</v>
      </c>
      <c r="E13" s="45">
        <v>1236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45826</v>
      </c>
      <c r="C14" s="44" t="s">
        <v>127</v>
      </c>
      <c r="D14" s="27" t="s">
        <v>8</v>
      </c>
      <c r="E14" s="45">
        <v>852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45827</v>
      </c>
      <c r="C15" s="30" t="s">
        <v>115</v>
      </c>
      <c r="D15" s="27" t="s">
        <v>8</v>
      </c>
      <c r="E15" s="45">
        <v>200</v>
      </c>
      <c r="F15" s="46" t="s">
        <v>25</v>
      </c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15818</v>
      </c>
      <c r="F27" s="42"/>
      <c r="G27" s="37"/>
      <c r="I27" s="21"/>
      <c r="J27" s="24" t="s">
        <v>12</v>
      </c>
      <c r="K27" s="25">
        <f>SUM(K3:K16)</f>
        <v>10136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5682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0.44000000000232831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4AF1-1085-4293-B04F-A029582999FD}">
  <dimension ref="A1:K37"/>
  <sheetViews>
    <sheetView workbookViewId="0">
      <selection activeCell="C18" sqref="C18"/>
    </sheetView>
  </sheetViews>
  <sheetFormatPr defaultRowHeight="15"/>
  <cols>
    <col min="2" max="2" width="13.28515625" customWidth="1"/>
    <col min="3" max="3" width="51.42578125" customWidth="1"/>
    <col min="4" max="4" width="17" customWidth="1"/>
    <col min="5" max="5" width="12.85546875" customWidth="1"/>
    <col min="6" max="6" width="11.85546875" customWidth="1"/>
    <col min="7" max="7" width="16" customWidth="1"/>
    <col min="10" max="10" width="11.425781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June25!G2-E27+K27</f>
        <v>4567.5599999999977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45860</v>
      </c>
      <c r="K3" s="23">
        <v>10517</v>
      </c>
    </row>
    <row r="4" spans="1:11">
      <c r="A4" s="27">
        <v>1</v>
      </c>
      <c r="B4" s="43">
        <v>45842</v>
      </c>
      <c r="C4" s="44" t="s">
        <v>11</v>
      </c>
      <c r="D4" s="27" t="s">
        <v>8</v>
      </c>
      <c r="E4" s="45">
        <v>3604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45844</v>
      </c>
      <c r="C5" s="30" t="s">
        <v>128</v>
      </c>
      <c r="D5" s="27" t="s">
        <v>69</v>
      </c>
      <c r="E5" s="45">
        <v>1075</v>
      </c>
      <c r="F5" s="46" t="s">
        <v>25</v>
      </c>
      <c r="G5" s="37"/>
      <c r="H5" s="17"/>
      <c r="I5" s="21">
        <v>3</v>
      </c>
      <c r="J5" s="22"/>
      <c r="K5" s="23"/>
    </row>
    <row r="6" spans="1:11">
      <c r="A6" s="27">
        <v>3</v>
      </c>
      <c r="B6" s="43">
        <v>45846</v>
      </c>
      <c r="C6" s="30" t="s">
        <v>115</v>
      </c>
      <c r="D6" s="27" t="s">
        <v>8</v>
      </c>
      <c r="E6" s="45">
        <v>200</v>
      </c>
      <c r="F6" s="46" t="s">
        <v>25</v>
      </c>
      <c r="G6" s="37"/>
      <c r="I6" s="21"/>
      <c r="J6" s="21"/>
      <c r="K6" s="23"/>
    </row>
    <row r="7" spans="1:11">
      <c r="A7" s="27">
        <v>4</v>
      </c>
      <c r="B7" s="43">
        <v>45855</v>
      </c>
      <c r="C7" s="44" t="s">
        <v>11</v>
      </c>
      <c r="D7" s="27" t="s">
        <v>8</v>
      </c>
      <c r="E7" s="45">
        <v>1132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45855</v>
      </c>
      <c r="C8" s="30" t="s">
        <v>129</v>
      </c>
      <c r="D8" s="27" t="s">
        <v>8</v>
      </c>
      <c r="E8" s="45">
        <v>120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45855</v>
      </c>
      <c r="C9" s="30" t="s">
        <v>130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45855</v>
      </c>
      <c r="C10" s="30" t="s">
        <v>131</v>
      </c>
      <c r="D10" s="27" t="s">
        <v>8</v>
      </c>
      <c r="E10" s="45">
        <v>150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45855</v>
      </c>
      <c r="C11" s="44" t="s">
        <v>132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45855</v>
      </c>
      <c r="C12" s="44" t="s">
        <v>133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45855</v>
      </c>
      <c r="C13" s="44" t="s">
        <v>134</v>
      </c>
      <c r="D13" s="27" t="s">
        <v>8</v>
      </c>
      <c r="E13" s="45">
        <v>1180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45855</v>
      </c>
      <c r="C14" s="44" t="s">
        <v>135</v>
      </c>
      <c r="D14" s="27" t="s">
        <v>8</v>
      </c>
      <c r="E14" s="45">
        <v>1180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45855</v>
      </c>
      <c r="C15" s="44" t="s">
        <v>11</v>
      </c>
      <c r="D15" s="27" t="s">
        <v>8</v>
      </c>
      <c r="E15" s="45">
        <v>231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45862</v>
      </c>
      <c r="C16" s="44" t="s">
        <v>11</v>
      </c>
      <c r="D16" s="27" t="s">
        <v>8</v>
      </c>
      <c r="E16" s="45">
        <v>432</v>
      </c>
      <c r="F16" s="46" t="s">
        <v>25</v>
      </c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10949</v>
      </c>
      <c r="F27" s="42"/>
      <c r="G27" s="37"/>
      <c r="I27" s="21"/>
      <c r="J27" s="24" t="s">
        <v>12</v>
      </c>
      <c r="K27" s="25">
        <f>SUM(K3:K16)</f>
        <v>10517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432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432.44000000000233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5BCB-803E-43E0-9824-E91AD3EF5B31}">
  <dimension ref="A1:K37"/>
  <sheetViews>
    <sheetView tabSelected="1" workbookViewId="0">
      <selection activeCell="A19" sqref="A19:A23"/>
    </sheetView>
  </sheetViews>
  <sheetFormatPr defaultRowHeight="15"/>
  <cols>
    <col min="2" max="2" width="12.28515625" customWidth="1"/>
    <col min="3" max="3" width="60.85546875" customWidth="1"/>
    <col min="4" max="4" width="19.85546875" customWidth="1"/>
    <col min="5" max="5" width="12.7109375" customWidth="1"/>
    <col min="6" max="6" width="13.28515625" customWidth="1"/>
    <col min="7" max="7" width="19.140625" customWidth="1"/>
    <col min="10" max="10" width="13.42578125" customWidth="1"/>
    <col min="11" max="11" width="18.855468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July25!G2-E27+K27</f>
        <v>-3457.9400000000023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45873</v>
      </c>
      <c r="K3" s="23">
        <v>5091</v>
      </c>
    </row>
    <row r="4" spans="1:11">
      <c r="A4" s="27">
        <v>1</v>
      </c>
      <c r="B4" s="43">
        <v>45870</v>
      </c>
      <c r="C4" s="44" t="s">
        <v>11</v>
      </c>
      <c r="D4" s="27" t="s">
        <v>8</v>
      </c>
      <c r="E4" s="45">
        <v>620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45870</v>
      </c>
      <c r="C5" s="44" t="s">
        <v>136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/>
      <c r="K5" s="23"/>
    </row>
    <row r="6" spans="1:11">
      <c r="A6" s="27">
        <v>3</v>
      </c>
      <c r="B6" s="43">
        <v>45870</v>
      </c>
      <c r="C6" s="44" t="s">
        <v>137</v>
      </c>
      <c r="D6" s="27" t="s">
        <v>8</v>
      </c>
      <c r="E6" s="45">
        <v>1180</v>
      </c>
      <c r="F6" s="46" t="s">
        <v>25</v>
      </c>
      <c r="G6" s="37"/>
      <c r="I6" s="21"/>
      <c r="J6" s="21"/>
      <c r="K6" s="23"/>
    </row>
    <row r="7" spans="1:11">
      <c r="A7" s="27">
        <v>4</v>
      </c>
      <c r="B7" s="43">
        <v>45870</v>
      </c>
      <c r="C7" s="44" t="s">
        <v>138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45870</v>
      </c>
      <c r="C8" s="30" t="s">
        <v>139</v>
      </c>
      <c r="D8" s="27" t="s">
        <v>8</v>
      </c>
      <c r="E8" s="45">
        <v>499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45873</v>
      </c>
      <c r="C9" s="30" t="s">
        <v>140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45873</v>
      </c>
      <c r="C10" s="30" t="s">
        <v>141</v>
      </c>
      <c r="D10" s="27" t="s">
        <v>8</v>
      </c>
      <c r="E10" s="45">
        <v>80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45873</v>
      </c>
      <c r="C11" s="30" t="s">
        <v>142</v>
      </c>
      <c r="D11" s="27" t="s">
        <v>8</v>
      </c>
      <c r="E11" s="45">
        <v>210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45873</v>
      </c>
      <c r="C12" s="44" t="s">
        <v>143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45874</v>
      </c>
      <c r="C13" s="44" t="s">
        <v>11</v>
      </c>
      <c r="D13" s="27" t="s">
        <v>8</v>
      </c>
      <c r="E13" s="45">
        <v>4363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45880</v>
      </c>
      <c r="C14" s="30" t="s">
        <v>144</v>
      </c>
      <c r="D14" s="27" t="s">
        <v>8</v>
      </c>
      <c r="E14" s="45">
        <v>110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45880</v>
      </c>
      <c r="C15" s="44" t="s">
        <v>145</v>
      </c>
      <c r="D15" s="27" t="s">
        <v>8</v>
      </c>
      <c r="E15" s="29">
        <v>295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45890</v>
      </c>
      <c r="C16" s="30" t="s">
        <v>146</v>
      </c>
      <c r="D16" s="27" t="s">
        <v>8</v>
      </c>
      <c r="E16" s="45">
        <v>190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45890</v>
      </c>
      <c r="C17" s="30" t="s">
        <v>147</v>
      </c>
      <c r="D17" s="27" t="s">
        <v>8</v>
      </c>
      <c r="E17" s="45">
        <v>70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45890</v>
      </c>
      <c r="C18" s="30" t="s">
        <v>148</v>
      </c>
      <c r="D18" s="27" t="s">
        <v>8</v>
      </c>
      <c r="E18" s="45">
        <v>486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45890</v>
      </c>
      <c r="C19" s="44" t="s">
        <v>149</v>
      </c>
      <c r="D19" s="27" t="s">
        <v>8</v>
      </c>
      <c r="E19" s="45">
        <v>617.5</v>
      </c>
      <c r="F19" s="46" t="s">
        <v>25</v>
      </c>
      <c r="G19" s="37"/>
      <c r="I19" s="21"/>
      <c r="J19" s="21"/>
      <c r="K19" s="23"/>
    </row>
    <row r="20" spans="1:11">
      <c r="A20" s="27">
        <v>16</v>
      </c>
      <c r="B20" s="43">
        <v>45881</v>
      </c>
      <c r="C20" s="44" t="s">
        <v>11</v>
      </c>
      <c r="D20" s="27" t="s">
        <v>8</v>
      </c>
      <c r="E20" s="45">
        <v>259</v>
      </c>
      <c r="F20" s="46"/>
      <c r="G20" s="37"/>
      <c r="I20" s="21"/>
      <c r="J20" s="21"/>
      <c r="K20" s="23"/>
    </row>
    <row r="21" spans="1:11">
      <c r="A21" s="27">
        <v>16</v>
      </c>
      <c r="B21" s="43">
        <v>45881</v>
      </c>
      <c r="C21" s="44" t="s">
        <v>11</v>
      </c>
      <c r="D21" s="27" t="s">
        <v>8</v>
      </c>
      <c r="E21" s="45">
        <v>310</v>
      </c>
      <c r="F21" s="46"/>
      <c r="G21" s="37"/>
      <c r="I21" s="21"/>
      <c r="J21" s="21"/>
      <c r="K21" s="23"/>
    </row>
    <row r="22" spans="1:11">
      <c r="A22" s="27">
        <v>16</v>
      </c>
      <c r="B22" s="43">
        <v>45889</v>
      </c>
      <c r="C22" s="44" t="s">
        <v>11</v>
      </c>
      <c r="D22" s="27" t="s">
        <v>8</v>
      </c>
      <c r="E22" s="45">
        <v>552</v>
      </c>
      <c r="F22" s="46"/>
      <c r="G22" s="37"/>
      <c r="I22" s="21"/>
      <c r="J22" s="21"/>
      <c r="K22" s="23"/>
    </row>
    <row r="23" spans="1:11">
      <c r="A23" s="27">
        <v>16</v>
      </c>
      <c r="B23" s="43">
        <v>45891</v>
      </c>
      <c r="C23" s="44" t="s">
        <v>11</v>
      </c>
      <c r="D23" s="27" t="s">
        <v>8</v>
      </c>
      <c r="E23" s="45">
        <v>450</v>
      </c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13116.5</v>
      </c>
      <c r="F27" s="42"/>
      <c r="G27" s="37"/>
      <c r="I27" s="21"/>
      <c r="J27" s="24" t="s">
        <v>12</v>
      </c>
      <c r="K27" s="25">
        <f>SUM(K3:K16)</f>
        <v>5091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8025.5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8457.9400000000023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B708-72D6-41FB-B5BF-42046BAA9159}">
  <dimension ref="A1:H20"/>
  <sheetViews>
    <sheetView workbookViewId="0">
      <selection activeCell="H10" sqref="H10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15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-4730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 t="s">
        <v>18</v>
      </c>
      <c r="C4" s="2" t="s">
        <v>11</v>
      </c>
      <c r="D4" s="2" t="s">
        <v>8</v>
      </c>
      <c r="E4" s="8">
        <v>3263</v>
      </c>
      <c r="F4" s="8">
        <f>G2-E4</f>
        <v>-7993</v>
      </c>
    </row>
    <row r="5" spans="1:8">
      <c r="A5" s="2">
        <v>2</v>
      </c>
      <c r="B5" s="3" t="s">
        <v>18</v>
      </c>
      <c r="C5" s="2" t="s">
        <v>19</v>
      </c>
      <c r="D5" s="2" t="s">
        <v>8</v>
      </c>
      <c r="E5" s="8">
        <v>800</v>
      </c>
      <c r="F5" s="8">
        <f>F1-E5</f>
        <v>-800</v>
      </c>
    </row>
    <row r="6" spans="1:8">
      <c r="A6" s="2">
        <v>3</v>
      </c>
      <c r="B6" s="3"/>
      <c r="C6" s="2"/>
      <c r="D6" s="2"/>
      <c r="E6" s="8"/>
      <c r="F6" s="8"/>
    </row>
    <row r="7" spans="1:8">
      <c r="A7" s="2">
        <v>4</v>
      </c>
      <c r="B7" s="3"/>
      <c r="C7" s="2"/>
      <c r="D7" s="2"/>
      <c r="E7" s="8"/>
      <c r="F7" s="8"/>
    </row>
    <row r="8" spans="1:8">
      <c r="A8" s="2">
        <v>5</v>
      </c>
      <c r="B8" s="3"/>
      <c r="C8" s="2"/>
      <c r="D8" s="2"/>
      <c r="E8" s="8"/>
      <c r="F8" s="8"/>
    </row>
    <row r="9" spans="1:8">
      <c r="A9" s="2"/>
      <c r="B9" s="3"/>
      <c r="C9" s="2"/>
      <c r="D9" s="2"/>
      <c r="E9" s="8"/>
      <c r="F9" s="8"/>
      <c r="H9" s="16">
        <f>E4+'August''23'!E4+'August''23'!E6+'August''23'!E7</f>
        <v>7493</v>
      </c>
    </row>
    <row r="10" spans="1:8">
      <c r="A10" s="5"/>
      <c r="B10" s="5"/>
      <c r="C10" s="5" t="s">
        <v>12</v>
      </c>
      <c r="D10" s="5"/>
      <c r="E10" s="13">
        <f>SUM(E4:E9)</f>
        <v>4063</v>
      </c>
      <c r="F10" s="13">
        <f>SUM(F4:F9)</f>
        <v>-8793</v>
      </c>
    </row>
    <row r="11" spans="1:8">
      <c r="C11" s="6" t="s">
        <v>17</v>
      </c>
      <c r="D11" s="6"/>
      <c r="E11" s="6"/>
      <c r="F11" s="9">
        <f>F10</f>
        <v>-8793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C6E8-C7FA-4B62-B55B-64FDDAAFD289}">
  <dimension ref="A1:G22"/>
  <sheetViews>
    <sheetView workbookViewId="0">
      <selection activeCell="E12" sqref="E1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3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45203</v>
      </c>
      <c r="C4" s="2" t="s">
        <v>11</v>
      </c>
      <c r="D4" s="2" t="s">
        <v>8</v>
      </c>
      <c r="E4" s="8">
        <v>4016</v>
      </c>
      <c r="F4" s="8">
        <f>G2-E4</f>
        <v>-4016</v>
      </c>
      <c r="G4" s="1" t="s">
        <v>20</v>
      </c>
    </row>
    <row r="5" spans="1:7">
      <c r="A5" s="2">
        <v>2</v>
      </c>
      <c r="B5" s="3">
        <v>45216</v>
      </c>
      <c r="C5" s="2" t="s">
        <v>11</v>
      </c>
      <c r="D5" s="2" t="s">
        <v>8</v>
      </c>
      <c r="E5" s="8">
        <v>675</v>
      </c>
      <c r="F5" s="8">
        <f>G3-E5</f>
        <v>-675</v>
      </c>
      <c r="G5" s="1" t="s">
        <v>20</v>
      </c>
    </row>
    <row r="6" spans="1:7">
      <c r="A6" s="2">
        <v>3</v>
      </c>
      <c r="B6" s="3">
        <v>45232</v>
      </c>
      <c r="C6" s="2" t="s">
        <v>11</v>
      </c>
      <c r="D6" s="2" t="s">
        <v>8</v>
      </c>
      <c r="E6" s="8">
        <v>2318</v>
      </c>
      <c r="F6" s="8">
        <f>G3-E6</f>
        <v>-2318</v>
      </c>
      <c r="G6" s="1" t="s">
        <v>20</v>
      </c>
    </row>
    <row r="7" spans="1:7">
      <c r="A7" s="2">
        <v>4</v>
      </c>
      <c r="B7" s="3">
        <v>45239</v>
      </c>
      <c r="C7" s="2" t="s">
        <v>11</v>
      </c>
      <c r="D7" s="2" t="s">
        <v>8</v>
      </c>
      <c r="E7" s="8">
        <v>487</v>
      </c>
      <c r="F7" s="8">
        <f>G3-E7</f>
        <v>-487</v>
      </c>
      <c r="G7" s="1" t="s">
        <v>20</v>
      </c>
    </row>
    <row r="8" spans="1:7">
      <c r="A8" s="2">
        <v>5</v>
      </c>
      <c r="B8" s="3">
        <v>45245</v>
      </c>
      <c r="C8" s="2" t="s">
        <v>11</v>
      </c>
      <c r="D8" s="2" t="s">
        <v>8</v>
      </c>
      <c r="E8" s="8">
        <v>1700</v>
      </c>
      <c r="F8" s="8">
        <f>G3-E8</f>
        <v>-1700</v>
      </c>
      <c r="G8" s="1" t="s">
        <v>20</v>
      </c>
    </row>
    <row r="9" spans="1:7">
      <c r="A9" s="2">
        <v>6</v>
      </c>
      <c r="B9" s="3">
        <v>45264</v>
      </c>
      <c r="C9" s="2" t="s">
        <v>11</v>
      </c>
      <c r="D9" s="2" t="s">
        <v>8</v>
      </c>
      <c r="E9" s="8">
        <v>1756</v>
      </c>
      <c r="F9" s="8">
        <f>G3-E9</f>
        <v>-1756</v>
      </c>
      <c r="G9" s="1" t="s">
        <v>20</v>
      </c>
    </row>
    <row r="10" spans="1:7">
      <c r="A10" s="2">
        <v>7</v>
      </c>
      <c r="B10" s="3">
        <v>45272</v>
      </c>
      <c r="C10" s="2" t="s">
        <v>11</v>
      </c>
      <c r="D10" s="2" t="s">
        <v>8</v>
      </c>
      <c r="E10" s="8">
        <v>2955</v>
      </c>
      <c r="F10" s="8">
        <f>G3-E10</f>
        <v>-2955</v>
      </c>
      <c r="G10" s="1" t="s">
        <v>20</v>
      </c>
    </row>
    <row r="11" spans="1:7">
      <c r="A11" s="2">
        <v>8</v>
      </c>
      <c r="B11" s="3">
        <v>45274</v>
      </c>
      <c r="C11" s="2" t="s">
        <v>21</v>
      </c>
      <c r="D11" s="2" t="s">
        <v>22</v>
      </c>
      <c r="E11" s="8">
        <v>-2187</v>
      </c>
      <c r="F11" s="8"/>
    </row>
    <row r="12" spans="1:7">
      <c r="A12" s="5"/>
      <c r="B12" s="5"/>
      <c r="C12" s="5" t="s">
        <v>12</v>
      </c>
      <c r="D12" s="5"/>
      <c r="E12" s="13">
        <f>SUM(E4:E11)</f>
        <v>11720</v>
      </c>
      <c r="F12" s="13">
        <f>E12+SUM(F4:F10)</f>
        <v>-2187</v>
      </c>
    </row>
    <row r="13" spans="1:7">
      <c r="C13" s="6" t="s">
        <v>17</v>
      </c>
      <c r="D13" s="6"/>
      <c r="E13" s="6"/>
      <c r="F13" s="9">
        <f>G2-(-F12)</f>
        <v>-2187</v>
      </c>
    </row>
    <row r="21" spans="5:6">
      <c r="E21" s="11"/>
      <c r="F21" s="10"/>
    </row>
    <row r="22" spans="5:6">
      <c r="E22" s="11"/>
      <c r="F22" s="10"/>
    </row>
  </sheetData>
  <mergeCells count="1"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67F-0723-4CA5-9FF6-EA9204463BF4}">
  <dimension ref="A1:H27"/>
  <sheetViews>
    <sheetView workbookViewId="0">
      <selection activeCell="G2" sqref="G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5000-E17+2284+1300+1790+2978+3829+1716</f>
        <v>5000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>
        <v>45294</v>
      </c>
      <c r="C4" s="2" t="s">
        <v>11</v>
      </c>
      <c r="D4" s="2" t="s">
        <v>8</v>
      </c>
      <c r="E4" s="8">
        <v>2284</v>
      </c>
      <c r="F4" s="8" t="s">
        <v>25</v>
      </c>
    </row>
    <row r="5" spans="1:8">
      <c r="A5" s="2">
        <v>2</v>
      </c>
      <c r="B5" s="3">
        <v>45295</v>
      </c>
      <c r="C5" s="2" t="s">
        <v>26</v>
      </c>
      <c r="D5" s="2" t="s">
        <v>8</v>
      </c>
      <c r="E5" s="8">
        <v>330</v>
      </c>
      <c r="F5" s="8" t="s">
        <v>25</v>
      </c>
      <c r="H5" s="16"/>
    </row>
    <row r="6" spans="1:8">
      <c r="A6" s="2">
        <v>3</v>
      </c>
      <c r="B6" s="3">
        <v>45295</v>
      </c>
      <c r="C6" s="2" t="s">
        <v>27</v>
      </c>
      <c r="D6" s="2" t="s">
        <v>8</v>
      </c>
      <c r="E6" s="8">
        <v>290</v>
      </c>
      <c r="F6" s="8" t="s">
        <v>25</v>
      </c>
    </row>
    <row r="7" spans="1:8">
      <c r="A7" s="2">
        <v>4</v>
      </c>
      <c r="B7" s="3">
        <v>45295</v>
      </c>
      <c r="C7" s="2" t="s">
        <v>28</v>
      </c>
      <c r="D7" s="2" t="s">
        <v>8</v>
      </c>
      <c r="E7" s="8">
        <v>680</v>
      </c>
      <c r="F7" s="8" t="s">
        <v>25</v>
      </c>
    </row>
    <row r="8" spans="1:8">
      <c r="A8" s="2">
        <v>5</v>
      </c>
      <c r="B8" s="3">
        <v>45300</v>
      </c>
      <c r="C8" s="2" t="s">
        <v>11</v>
      </c>
      <c r="D8" s="2" t="s">
        <v>8</v>
      </c>
      <c r="E8" s="8">
        <v>1790</v>
      </c>
      <c r="F8" s="8" t="s">
        <v>25</v>
      </c>
    </row>
    <row r="9" spans="1:8">
      <c r="A9" s="2">
        <v>6</v>
      </c>
      <c r="B9" s="3">
        <v>45308</v>
      </c>
      <c r="C9" s="2" t="s">
        <v>11</v>
      </c>
      <c r="D9" s="2" t="s">
        <v>8</v>
      </c>
      <c r="E9" s="8">
        <v>844</v>
      </c>
      <c r="F9" s="8" t="s">
        <v>25</v>
      </c>
    </row>
    <row r="10" spans="1:8">
      <c r="A10" s="2">
        <v>7</v>
      </c>
      <c r="B10" s="3">
        <v>45308</v>
      </c>
      <c r="C10" s="2" t="s">
        <v>11</v>
      </c>
      <c r="D10" s="2" t="s">
        <v>8</v>
      </c>
      <c r="E10" s="8">
        <v>247</v>
      </c>
      <c r="F10" s="8" t="s">
        <v>25</v>
      </c>
    </row>
    <row r="11" spans="1:8">
      <c r="A11" s="2">
        <v>8</v>
      </c>
      <c r="B11" s="3">
        <v>45309</v>
      </c>
      <c r="C11" s="2" t="s">
        <v>29</v>
      </c>
      <c r="D11" s="2" t="s">
        <v>8</v>
      </c>
      <c r="E11" s="8">
        <v>1887</v>
      </c>
      <c r="F11" s="8" t="s">
        <v>25</v>
      </c>
    </row>
    <row r="12" spans="1:8">
      <c r="A12" s="2">
        <v>9</v>
      </c>
      <c r="B12" s="3">
        <v>45314</v>
      </c>
      <c r="C12" s="2" t="s">
        <v>30</v>
      </c>
      <c r="D12" s="2" t="s">
        <v>8</v>
      </c>
      <c r="E12" s="8">
        <v>1180</v>
      </c>
      <c r="F12" s="8" t="s">
        <v>25</v>
      </c>
    </row>
    <row r="13" spans="1:8">
      <c r="A13" s="2">
        <v>10</v>
      </c>
      <c r="B13" s="3">
        <v>45314</v>
      </c>
      <c r="C13" s="2" t="s">
        <v>31</v>
      </c>
      <c r="D13" s="2" t="s">
        <v>8</v>
      </c>
      <c r="E13" s="8">
        <v>280</v>
      </c>
      <c r="F13" s="8" t="s">
        <v>25</v>
      </c>
    </row>
    <row r="14" spans="1:8">
      <c r="A14" s="2">
        <v>11</v>
      </c>
      <c r="B14" s="3">
        <v>45314</v>
      </c>
      <c r="C14" s="2" t="s">
        <v>32</v>
      </c>
      <c r="D14" s="2" t="s">
        <v>8</v>
      </c>
      <c r="E14" s="8">
        <v>420</v>
      </c>
      <c r="F14" s="8" t="s">
        <v>25</v>
      </c>
    </row>
    <row r="15" spans="1:8">
      <c r="A15" s="2">
        <v>12</v>
      </c>
      <c r="B15" s="3">
        <v>45316</v>
      </c>
      <c r="C15" s="2" t="s">
        <v>33</v>
      </c>
      <c r="D15" s="2" t="s">
        <v>8</v>
      </c>
      <c r="E15" s="8">
        <v>1949</v>
      </c>
      <c r="F15" s="8" t="s">
        <v>25</v>
      </c>
    </row>
    <row r="16" spans="1:8">
      <c r="A16" s="2">
        <v>13</v>
      </c>
      <c r="B16" s="3">
        <v>45321</v>
      </c>
      <c r="C16" s="2" t="s">
        <v>11</v>
      </c>
      <c r="D16" s="2" t="s">
        <v>8</v>
      </c>
      <c r="E16" s="8">
        <v>1716</v>
      </c>
      <c r="F16" s="8" t="s">
        <v>25</v>
      </c>
    </row>
    <row r="17" spans="1:6">
      <c r="A17" s="5"/>
      <c r="B17" s="5"/>
      <c r="C17" s="5" t="s">
        <v>12</v>
      </c>
      <c r="D17" s="5"/>
      <c r="E17" s="13">
        <f>SUM(E4:E16)</f>
        <v>13897</v>
      </c>
      <c r="F17" s="13"/>
    </row>
    <row r="18" spans="1:6">
      <c r="C18" s="6" t="s">
        <v>17</v>
      </c>
      <c r="D18" s="6"/>
      <c r="E18" s="6"/>
      <c r="F18" s="9"/>
    </row>
    <row r="26" spans="1:6">
      <c r="E26" s="11"/>
      <c r="F26" s="10"/>
    </row>
    <row r="27" spans="1:6">
      <c r="E27" s="11"/>
      <c r="F27" s="10"/>
    </row>
  </sheetData>
  <mergeCells count="1"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0BEF-CE4E-428F-8AEC-2F7A933F786C}">
  <dimension ref="A1:H26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5000-E16+4565</f>
        <v>4400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45328</v>
      </c>
      <c r="C4" s="2" t="s">
        <v>11</v>
      </c>
      <c r="D4" s="2" t="s">
        <v>8</v>
      </c>
      <c r="E4" s="8">
        <v>2246</v>
      </c>
      <c r="F4" s="8" t="s">
        <v>25</v>
      </c>
      <c r="G4" s="1"/>
    </row>
    <row r="5" spans="1:8">
      <c r="A5" s="2">
        <v>2</v>
      </c>
      <c r="B5" s="3">
        <v>45342</v>
      </c>
      <c r="C5" s="2" t="s">
        <v>34</v>
      </c>
      <c r="D5" s="2" t="s">
        <v>8</v>
      </c>
      <c r="E5" s="8">
        <v>780</v>
      </c>
      <c r="F5" s="8" t="s">
        <v>25</v>
      </c>
      <c r="G5" s="1"/>
      <c r="H5" s="17"/>
    </row>
    <row r="6" spans="1:8">
      <c r="A6" s="2">
        <v>3</v>
      </c>
      <c r="B6" s="3">
        <v>45341</v>
      </c>
      <c r="C6" s="2" t="s">
        <v>11</v>
      </c>
      <c r="D6" s="2" t="s">
        <v>8</v>
      </c>
      <c r="E6" s="8">
        <v>1539</v>
      </c>
      <c r="F6" s="8" t="s">
        <v>25</v>
      </c>
      <c r="G6" s="1"/>
    </row>
    <row r="7" spans="1:8">
      <c r="A7" s="2">
        <v>4</v>
      </c>
      <c r="B7" s="3">
        <v>45342</v>
      </c>
      <c r="C7" s="2" t="s">
        <v>35</v>
      </c>
      <c r="D7" s="2" t="s">
        <v>8</v>
      </c>
      <c r="E7" s="8">
        <v>600</v>
      </c>
      <c r="F7" s="8" t="s">
        <v>25</v>
      </c>
      <c r="G7" s="1"/>
    </row>
    <row r="8" spans="1:8">
      <c r="A8" s="2"/>
      <c r="B8" s="3"/>
      <c r="C8" s="2"/>
      <c r="D8" s="2"/>
      <c r="E8" s="8"/>
      <c r="F8" s="8"/>
      <c r="G8" s="1"/>
    </row>
    <row r="9" spans="1:8">
      <c r="A9" s="2"/>
      <c r="B9" s="3"/>
      <c r="C9" s="2"/>
      <c r="D9" s="2"/>
      <c r="E9" s="8"/>
      <c r="F9" s="8"/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5165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82FE-E568-4299-A43A-C99E2AF6B62D}">
  <dimension ref="A1:H26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4400-E16+5481</f>
        <v>2528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45355</v>
      </c>
      <c r="C4" s="2" t="s">
        <v>11</v>
      </c>
      <c r="D4" s="2" t="s">
        <v>8</v>
      </c>
      <c r="E4" s="8">
        <v>2904</v>
      </c>
      <c r="F4" s="8" t="s">
        <v>25</v>
      </c>
      <c r="G4" s="1"/>
    </row>
    <row r="5" spans="1:8">
      <c r="A5" s="2">
        <v>2</v>
      </c>
      <c r="B5" s="3">
        <v>45357</v>
      </c>
      <c r="C5" s="2" t="s">
        <v>36</v>
      </c>
      <c r="D5" s="2" t="s">
        <v>8</v>
      </c>
      <c r="E5" s="8">
        <v>200</v>
      </c>
      <c r="F5" s="8" t="s">
        <v>25</v>
      </c>
      <c r="G5" s="1"/>
      <c r="H5" s="17"/>
    </row>
    <row r="6" spans="1:8">
      <c r="A6" s="2">
        <v>3</v>
      </c>
      <c r="B6" s="3">
        <v>45365</v>
      </c>
      <c r="C6" s="2" t="s">
        <v>37</v>
      </c>
      <c r="D6" s="2" t="s">
        <v>8</v>
      </c>
      <c r="E6" s="8">
        <v>271</v>
      </c>
      <c r="F6" s="8" t="s">
        <v>25</v>
      </c>
      <c r="G6" s="1"/>
    </row>
    <row r="7" spans="1:8">
      <c r="A7" s="2">
        <v>4</v>
      </c>
      <c r="B7" s="3">
        <v>45366</v>
      </c>
      <c r="C7" s="2" t="s">
        <v>11</v>
      </c>
      <c r="D7" s="2" t="s">
        <v>8</v>
      </c>
      <c r="E7" s="8">
        <v>1506</v>
      </c>
      <c r="F7" s="8" t="s">
        <v>25</v>
      </c>
      <c r="G7" s="1"/>
    </row>
    <row r="8" spans="1:8">
      <c r="A8" s="2">
        <v>5</v>
      </c>
      <c r="B8" s="3">
        <v>45370</v>
      </c>
      <c r="C8" s="2" t="s">
        <v>11</v>
      </c>
      <c r="D8" s="2" t="s">
        <v>8</v>
      </c>
      <c r="E8" s="8">
        <v>907</v>
      </c>
      <c r="F8" s="8" t="s">
        <v>25</v>
      </c>
      <c r="G8" s="1"/>
    </row>
    <row r="9" spans="1:8">
      <c r="A9" s="2">
        <v>6</v>
      </c>
      <c r="B9" s="3">
        <v>45377</v>
      </c>
      <c r="C9" s="2" t="s">
        <v>11</v>
      </c>
      <c r="D9" s="2" t="s">
        <v>8</v>
      </c>
      <c r="E9" s="8">
        <v>1565</v>
      </c>
      <c r="F9" s="8" t="s">
        <v>25</v>
      </c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7353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883B-7A6F-40A3-BDBA-F3234DC4761B}">
  <dimension ref="A1:H26"/>
  <sheetViews>
    <sheetView workbookViewId="0">
      <selection activeCell="C8" sqref="C8"/>
    </sheetView>
  </sheetViews>
  <sheetFormatPr defaultRowHeight="15"/>
  <cols>
    <col min="2" max="2" width="9.5703125" bestFit="1" customWidth="1"/>
    <col min="3" max="3" width="42.42578125" bestFit="1" customWidth="1"/>
    <col min="4" max="4" width="13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2528-E16+6910</f>
        <v>2291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45384</v>
      </c>
      <c r="C4" s="2" t="s">
        <v>11</v>
      </c>
      <c r="D4" s="2" t="s">
        <v>8</v>
      </c>
      <c r="E4" s="8">
        <v>2155</v>
      </c>
      <c r="F4" s="8" t="s">
        <v>25</v>
      </c>
      <c r="G4" s="1"/>
    </row>
    <row r="5" spans="1:8">
      <c r="A5" s="2">
        <v>2</v>
      </c>
      <c r="B5" s="3">
        <v>45384</v>
      </c>
      <c r="C5" s="2" t="s">
        <v>11</v>
      </c>
      <c r="D5" s="2" t="s">
        <v>8</v>
      </c>
      <c r="E5" s="8">
        <v>458</v>
      </c>
      <c r="F5" s="8" t="s">
        <v>25</v>
      </c>
      <c r="G5" s="1"/>
      <c r="H5" s="17"/>
    </row>
    <row r="6" spans="1:8">
      <c r="A6" s="2">
        <v>3</v>
      </c>
      <c r="B6" s="3">
        <v>45384</v>
      </c>
      <c r="C6" s="2" t="s">
        <v>38</v>
      </c>
      <c r="D6" s="2" t="s">
        <v>8</v>
      </c>
      <c r="E6" s="8">
        <v>489</v>
      </c>
      <c r="F6" s="8" t="s">
        <v>25</v>
      </c>
      <c r="G6" s="1"/>
    </row>
    <row r="7" spans="1:8">
      <c r="A7" s="2">
        <v>4</v>
      </c>
      <c r="B7" s="3">
        <v>45394</v>
      </c>
      <c r="C7" s="2" t="s">
        <v>11</v>
      </c>
      <c r="D7" s="2" t="s">
        <v>8</v>
      </c>
      <c r="E7" s="8">
        <v>1336</v>
      </c>
      <c r="F7" s="8" t="s">
        <v>25</v>
      </c>
      <c r="G7" s="1"/>
    </row>
    <row r="8" spans="1:8">
      <c r="A8" s="2">
        <v>5</v>
      </c>
      <c r="B8" s="3">
        <v>45394</v>
      </c>
      <c r="C8" s="2" t="s">
        <v>39</v>
      </c>
      <c r="D8" s="2" t="s">
        <v>8</v>
      </c>
      <c r="E8" s="8">
        <v>0</v>
      </c>
      <c r="F8" s="8" t="s">
        <v>25</v>
      </c>
      <c r="G8" s="1"/>
    </row>
    <row r="9" spans="1:8">
      <c r="A9" s="2">
        <v>6</v>
      </c>
      <c r="B9" s="3">
        <v>45394</v>
      </c>
      <c r="C9" s="2" t="s">
        <v>40</v>
      </c>
      <c r="D9" s="2" t="s">
        <v>8</v>
      </c>
      <c r="E9" s="8">
        <v>0</v>
      </c>
      <c r="F9" s="8" t="s">
        <v>25</v>
      </c>
      <c r="G9" s="1"/>
    </row>
    <row r="10" spans="1:8">
      <c r="A10" s="2">
        <v>7</v>
      </c>
      <c r="B10" s="3">
        <v>45412</v>
      </c>
      <c r="C10" s="2" t="s">
        <v>11</v>
      </c>
      <c r="D10" s="2" t="s">
        <v>8</v>
      </c>
      <c r="E10" s="8">
        <v>1909</v>
      </c>
      <c r="F10" s="8" t="s">
        <v>25</v>
      </c>
      <c r="G10" s="1"/>
    </row>
    <row r="11" spans="1:8">
      <c r="A11" s="2">
        <v>8</v>
      </c>
      <c r="B11" s="3">
        <v>45412</v>
      </c>
      <c r="C11" s="2" t="s">
        <v>41</v>
      </c>
      <c r="D11" s="2" t="s">
        <v>8</v>
      </c>
      <c r="E11" s="8">
        <v>800</v>
      </c>
      <c r="F11" s="8" t="s">
        <v>25</v>
      </c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7147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E84A-F010-45FC-BF8D-271D4FB6D4B6}">
  <dimension ref="A1:L26"/>
  <sheetViews>
    <sheetView workbookViewId="0">
      <selection activeCell="G2" sqref="G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7" max="7" width="16.5703125" bestFit="1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'April''24'!G2-E16+L16</f>
        <v>1981.4099999999999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45418</v>
      </c>
      <c r="L3" s="23">
        <v>2709</v>
      </c>
    </row>
    <row r="4" spans="1:12">
      <c r="A4" s="2">
        <v>1</v>
      </c>
      <c r="B4" s="3">
        <v>45415</v>
      </c>
      <c r="C4" s="2" t="s">
        <v>44</v>
      </c>
      <c r="D4" s="2" t="s">
        <v>8</v>
      </c>
      <c r="E4" s="18">
        <v>550</v>
      </c>
      <c r="F4" s="8" t="s">
        <v>25</v>
      </c>
      <c r="G4" s="1"/>
      <c r="J4" s="21">
        <v>2</v>
      </c>
      <c r="K4" s="22">
        <v>45428</v>
      </c>
      <c r="L4" s="23">
        <v>6175</v>
      </c>
    </row>
    <row r="5" spans="1:12">
      <c r="A5" s="2">
        <v>2</v>
      </c>
      <c r="B5" s="3">
        <v>45416</v>
      </c>
      <c r="C5" s="2" t="s">
        <v>45</v>
      </c>
      <c r="D5" s="2" t="s">
        <v>8</v>
      </c>
      <c r="E5" s="19">
        <v>3708.59</v>
      </c>
      <c r="F5" s="8" t="s">
        <v>25</v>
      </c>
      <c r="G5" s="1"/>
      <c r="H5" s="17"/>
      <c r="J5" s="21">
        <v>3</v>
      </c>
      <c r="K5" s="22">
        <v>45432</v>
      </c>
      <c r="L5" s="23">
        <v>2726</v>
      </c>
    </row>
    <row r="6" spans="1:12">
      <c r="A6" s="2">
        <v>3</v>
      </c>
      <c r="B6" s="3">
        <v>45420</v>
      </c>
      <c r="C6" s="2" t="s">
        <v>11</v>
      </c>
      <c r="D6" s="2" t="s">
        <v>8</v>
      </c>
      <c r="E6" s="18">
        <v>1917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45427</v>
      </c>
      <c r="C7" s="2" t="s">
        <v>11</v>
      </c>
      <c r="D7" s="2" t="s">
        <v>8</v>
      </c>
      <c r="E7" s="8">
        <v>1325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45429</v>
      </c>
      <c r="C8" s="2" t="s">
        <v>11</v>
      </c>
      <c r="D8" s="2" t="s">
        <v>8</v>
      </c>
      <c r="E8" s="8">
        <v>1401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45435</v>
      </c>
      <c r="C9" s="2" t="s">
        <v>11</v>
      </c>
      <c r="D9" s="2" t="s">
        <v>8</v>
      </c>
      <c r="E9" s="8">
        <v>1072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45442</v>
      </c>
      <c r="C10" s="2" t="s">
        <v>11</v>
      </c>
      <c r="D10" s="2" t="s">
        <v>8</v>
      </c>
      <c r="E10" s="8">
        <v>1946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5"/>
      <c r="B16" s="5"/>
      <c r="C16" s="5" t="s">
        <v>12</v>
      </c>
      <c r="D16" s="5"/>
      <c r="E16" s="13">
        <f>SUM(E4:E15)</f>
        <v>11919.59</v>
      </c>
      <c r="F16" s="13"/>
      <c r="G16" s="1"/>
      <c r="J16" s="21"/>
      <c r="K16" s="24" t="s">
        <v>12</v>
      </c>
      <c r="L16" s="25">
        <f>SUM(L3:L15)</f>
        <v>11610</v>
      </c>
    </row>
    <row r="17" spans="1:12">
      <c r="A17" s="1"/>
      <c r="B17" s="1"/>
      <c r="C17" s="6" t="s">
        <v>17</v>
      </c>
      <c r="D17" s="6"/>
      <c r="E17" s="6"/>
      <c r="F17" s="9"/>
      <c r="G17" s="1"/>
    </row>
    <row r="18" spans="1:12">
      <c r="A18" s="1"/>
      <c r="B18" s="1"/>
      <c r="C18" s="1"/>
      <c r="D18" s="1"/>
      <c r="E18" s="1"/>
      <c r="F18" s="1"/>
      <c r="G18" s="1"/>
      <c r="J18" s="58" t="s">
        <v>46</v>
      </c>
      <c r="K18" s="58"/>
      <c r="L18" s="26">
        <f>E16-L16</f>
        <v>309.59000000000015</v>
      </c>
    </row>
    <row r="19" spans="1:12">
      <c r="A19" s="1"/>
      <c r="B19" s="1"/>
      <c r="C19" s="1"/>
      <c r="D19" s="1"/>
      <c r="E19" s="1"/>
      <c r="F19" s="1"/>
      <c r="G19" s="1"/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1"/>
      <c r="F25" s="10"/>
      <c r="G25" s="1"/>
    </row>
    <row r="26" spans="1:12">
      <c r="A26" s="1"/>
      <c r="B26" s="1"/>
      <c r="C26" s="1"/>
      <c r="D26" s="1"/>
      <c r="E26" s="11"/>
      <c r="F26" s="10"/>
      <c r="G26" s="1"/>
    </row>
  </sheetData>
  <mergeCells count="2">
    <mergeCell ref="A3:E3"/>
    <mergeCell ref="J18:K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5A82D9DFBAF84DA11CFFD559E17840" ma:contentTypeVersion="16" ma:contentTypeDescription="Create a new document." ma:contentTypeScope="" ma:versionID="993cb19f5a8cbaaada33a685aeb90a6e">
  <xsd:schema xmlns:xsd="http://www.w3.org/2001/XMLSchema" xmlns:xs="http://www.w3.org/2001/XMLSchema" xmlns:p="http://schemas.microsoft.com/office/2006/metadata/properties" xmlns:ns2="5449cbea-d4a7-4b97-bd74-7e426fd7e245" xmlns:ns3="8509a671-af0e-4aae-965c-7ccf453fa7cd" targetNamespace="http://schemas.microsoft.com/office/2006/metadata/properties" ma:root="true" ma:fieldsID="daade61c99f525effc4dd61dfaa35e3d" ns2:_="" ns3:_="">
    <xsd:import namespace="5449cbea-d4a7-4b97-bd74-7e426fd7e245"/>
    <xsd:import namespace="8509a671-af0e-4aae-965c-7ccf453fa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cbea-d4a7-4b97-bd74-7e426fd7e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f06aca-9a08-473c-9845-a20c9efa08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a671-af0e-4aae-965c-7ccf453fa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16638b-167f-412a-8401-445bc541ea90}" ma:internalName="TaxCatchAll" ma:showField="CatchAllData" ma:web="8509a671-af0e-4aae-965c-7ccf453fa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09a671-af0e-4aae-965c-7ccf453fa7cd" xsi:nil="true"/>
    <lcf76f155ced4ddcb4097134ff3c332f xmlns="5449cbea-d4a7-4b97-bd74-7e426fd7e24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796F70-4BBB-4D25-978A-0269C2F29519}"/>
</file>

<file path=customXml/itemProps2.xml><?xml version="1.0" encoding="utf-8"?>
<ds:datastoreItem xmlns:ds="http://schemas.openxmlformats.org/officeDocument/2006/customXml" ds:itemID="{3401CA6D-7A9A-4493-8595-BDBC6DCCE2D0}"/>
</file>

<file path=customXml/itemProps3.xml><?xml version="1.0" encoding="utf-8"?>
<ds:datastoreItem xmlns:ds="http://schemas.openxmlformats.org/officeDocument/2006/customXml" ds:itemID="{6510BA85-1295-4988-BA14-469505BA41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2025-08-22T12:31:15Z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0x0101006C5A82D9DFBAF84DA11CFFD559E17840</vt:lpwstr>
  </property>
  <property fmtid="{D5CDD505-2E9C-101B-9397-08002B2CF9AE}" pid="3" name="MediaServiceImageTags">
    <vt:lpwstr/>
  </property>
</Properties>
</file>